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6225" windowHeight="6285" activeTab="1"/>
  </bookViews>
  <sheets>
    <sheet name="Hoja2" sheetId="1" r:id="rId1"/>
    <sheet name="Hoja1" sheetId="2" r:id="rId2"/>
  </sheets>
  <definedNames>
    <definedName name="_xlnm.Print_Area" localSheetId="1">'Hoja1'!$B$1:$AI$383</definedName>
    <definedName name="_xlnm.Print_Area" localSheetId="0">'Hoja2'!$A$1:$E$477</definedName>
    <definedName name="_xlnm.Print_Titles" localSheetId="1">'Hoja1'!$B:$D,'Hoja1'!$3:$5</definedName>
  </definedNames>
  <calcPr fullCalcOnLoad="1"/>
</workbook>
</file>

<file path=xl/sharedStrings.xml><?xml version="1.0" encoding="utf-8"?>
<sst xmlns="http://schemas.openxmlformats.org/spreadsheetml/2006/main" count="1214" uniqueCount="344">
  <si>
    <t>COLONIA LUNA</t>
  </si>
  <si>
    <t>MALVABISCO (TIERRA COLORADA)</t>
  </si>
  <si>
    <t>NOTAS:</t>
  </si>
  <si>
    <t>1. La Cabecera de Sección corresponde a la localidad donde se ubica la casilla.</t>
  </si>
  <si>
    <t>3. El porcentaje obtenido en la columna de Vivienda con Servicios tomó como base el Total de Viviendas Particulares.</t>
  </si>
  <si>
    <t>4. La Población Adulta corresponde a la población mayor de 18 años.</t>
  </si>
  <si>
    <t>ESTADÍSTICAS ELECTORALES Y CENSALES</t>
  </si>
  <si>
    <t>REGIÓN</t>
  </si>
  <si>
    <t>MUESTRA</t>
  </si>
  <si>
    <t>08 DISTRITO DE OMETEPEC, GUERRERO</t>
  </si>
  <si>
    <t>NACIÓN</t>
  </si>
  <si>
    <t>PORCENTAJE DE NOTIFICADOS</t>
  </si>
  <si>
    <t>Fuente: Sistema ELEC2000</t>
  </si>
  <si>
    <t>PORCENTAJE DE CAPACITADOS</t>
  </si>
  <si>
    <t>Primera Etapa</t>
  </si>
  <si>
    <t>CAPACITADOS</t>
  </si>
  <si>
    <t>PORCENTAJE DE ACREDITADOS</t>
  </si>
  <si>
    <t>PORCENTAJE DE SUSTITUCIONES</t>
  </si>
  <si>
    <t>2. El porcentaje obtenido en la columna de Sustituciones y Fila tomó como base el total de Acreditados, el resto es sobre el total de Insaculados</t>
  </si>
  <si>
    <t>PORCENTAJE DE CIUDADANOS</t>
  </si>
  <si>
    <t>SELECCIONADOS EN LA FILA</t>
  </si>
  <si>
    <t>PORCENTAJE DE HABLANTES DE</t>
  </si>
  <si>
    <t>LENGUA INDÍGENA</t>
  </si>
  <si>
    <t>HABLANTES</t>
  </si>
  <si>
    <t>Nota: No se obtuvo la información a nivel seccional.</t>
  </si>
  <si>
    <t>PORCENTAJE DE POBLACIÓN MONOLINGUE</t>
  </si>
  <si>
    <t>ANALFABETAS</t>
  </si>
  <si>
    <t>PORCENTAJE DE POBLACIÓN ANALFABETA</t>
  </si>
  <si>
    <t>NACIONAL</t>
  </si>
  <si>
    <t>MIXTECO</t>
  </si>
  <si>
    <t>TLAPANECO</t>
  </si>
  <si>
    <t>AMUZGO</t>
  </si>
  <si>
    <t>NAHUATL</t>
  </si>
  <si>
    <t>ENTIDAD: GUERRERO</t>
  </si>
  <si>
    <t>CABECERA: OMETEPEC</t>
  </si>
  <si>
    <t>No. DE DISTRITO: 08</t>
  </si>
  <si>
    <t>CABECERA DE SECCIÓN</t>
  </si>
  <si>
    <t>CERRO BRONCO</t>
  </si>
  <si>
    <t>COZOYOAPAN</t>
  </si>
  <si>
    <t>.</t>
  </si>
  <si>
    <t>SUBTOTAL MUNICIPIO</t>
  </si>
  <si>
    <t>SANTIAGO, EL</t>
  </si>
  <si>
    <t>CIENEGA, LA</t>
  </si>
  <si>
    <t>E 01</t>
  </si>
  <si>
    <t>E 02</t>
  </si>
  <si>
    <t>SUBTOTAL SECCIÓN</t>
  </si>
  <si>
    <t>ARROYO MUJER UNO</t>
  </si>
  <si>
    <t>ARROYO PAROTAS</t>
  </si>
  <si>
    <t>CABEZA DE ARROYO GRANIZO</t>
  </si>
  <si>
    <t>COLONIA PROGRESO</t>
  </si>
  <si>
    <t>ARROYO TOTOLE</t>
  </si>
  <si>
    <t>COLONIA DEL PRI HOGAR MODELO</t>
  </si>
  <si>
    <t>COLONIA LUIS DONALDO COLOSIO</t>
  </si>
  <si>
    <t>COLONIA RENACIMIENTO</t>
  </si>
  <si>
    <t>COLONIA SAN FRANCISCO</t>
  </si>
  <si>
    <t>PIE DE TIERRA BLANCA</t>
  </si>
  <si>
    <t>ARROYO MONTAÑA</t>
  </si>
  <si>
    <t>PIEDRA DEL SEPULCRO</t>
  </si>
  <si>
    <t>ARROYO  PATO</t>
  </si>
  <si>
    <t>NO ESP.</t>
  </si>
  <si>
    <t>B</t>
  </si>
  <si>
    <t>C 01</t>
  </si>
  <si>
    <t>S 01</t>
  </si>
  <si>
    <t>C 02</t>
  </si>
  <si>
    <t>TOTAL</t>
  </si>
  <si>
    <t>LENGUA</t>
  </si>
  <si>
    <t>CASILLA</t>
  </si>
  <si>
    <t>VOTOS</t>
  </si>
  <si>
    <t>ESTADÍSTICAS POR SECCIÓN ELECTORAL Y LOCALIDAD</t>
  </si>
  <si>
    <t>N° DE SECCIÓN</t>
  </si>
  <si>
    <t>LISTA NOMINAL</t>
  </si>
  <si>
    <t>VOTACIÓN TOTAL</t>
  </si>
  <si>
    <t>%</t>
  </si>
  <si>
    <t>INSACULADOS</t>
  </si>
  <si>
    <t>NOTIFICADOS</t>
  </si>
  <si>
    <t>ACREDITADOS</t>
  </si>
  <si>
    <t>SUSTITUCIONES</t>
  </si>
  <si>
    <t>FILA</t>
  </si>
  <si>
    <t>INFORMACIÓN ELECTORAL</t>
  </si>
  <si>
    <t>PARTICIPACIÓN ELECTORAL</t>
  </si>
  <si>
    <t>SISTEMA ELEC2000</t>
  </si>
  <si>
    <t>ESTADÍSTICAS INEGI</t>
  </si>
  <si>
    <t>HABLANTES DE LENGUA</t>
  </si>
  <si>
    <t>MONOLINGUES</t>
  </si>
  <si>
    <t>ANALFABETISMO</t>
  </si>
  <si>
    <t>LOCALIDAD/ LOCALIDADES</t>
  </si>
  <si>
    <t>INGRESO MENOR AL MÍNIMO</t>
  </si>
  <si>
    <t>POBLACIÓN ADULTA</t>
  </si>
  <si>
    <t>CAPACITADOS 1 ETA.</t>
  </si>
  <si>
    <t>POBLACIÓN TOTAL</t>
  </si>
  <si>
    <t>VIVIENDA</t>
  </si>
  <si>
    <t>CON/SERV</t>
  </si>
  <si>
    <t>TOTAL MUESTRA</t>
  </si>
  <si>
    <t>MUNICIPIO</t>
  </si>
  <si>
    <t>DISTRITO</t>
  </si>
  <si>
    <t>ESTADO</t>
  </si>
  <si>
    <t>AYUTLA DE LOS LIBRES</t>
  </si>
  <si>
    <t>IGUALAPA</t>
  </si>
  <si>
    <t>OMETEPEC</t>
  </si>
  <si>
    <t>SAN LUIS ACATLAN</t>
  </si>
  <si>
    <t>TLACOACHISTLAHUACA</t>
  </si>
  <si>
    <t>XOCHISTLAHUACA</t>
  </si>
  <si>
    <t> </t>
  </si>
  <si>
    <t>43</t>
  </si>
  <si>
    <t>17</t>
  </si>
  <si>
    <t>0</t>
  </si>
  <si>
    <t>TIERRA BLANCA</t>
  </si>
  <si>
    <t>CUMBRES DE COTZALZIN</t>
  </si>
  <si>
    <t>TECRUZ</t>
  </si>
  <si>
    <t>LIMON, EL</t>
  </si>
  <si>
    <t>97</t>
  </si>
  <si>
    <t>21</t>
  </si>
  <si>
    <t>CAMALOTE, EL</t>
  </si>
  <si>
    <t>RIO VELERO</t>
  </si>
  <si>
    <t>2</t>
  </si>
  <si>
    <t>SALTO, EL</t>
  </si>
  <si>
    <t>BARRANCA TECOANI</t>
  </si>
  <si>
    <t>TIMBRE, EL</t>
  </si>
  <si>
    <t>BARRANCA DE GUADALUPE</t>
  </si>
  <si>
    <t>SAUCE, EL</t>
  </si>
  <si>
    <t>5</t>
  </si>
  <si>
    <t>GUADALUPE, LA</t>
  </si>
  <si>
    <t>OCOTLAN</t>
  </si>
  <si>
    <t>VISTA HERMOSA</t>
  </si>
  <si>
    <t>ARROYO OCOTLAN</t>
  </si>
  <si>
    <t>CORTINA, LA</t>
  </si>
  <si>
    <t>FATIMA, LA</t>
  </si>
  <si>
    <t>MEZONCILLO, EL</t>
  </si>
  <si>
    <t>OJO DE AGUA (XA'A KAVA YAA)</t>
  </si>
  <si>
    <t>13</t>
  </si>
  <si>
    <t>42</t>
  </si>
  <si>
    <t>CHACALAPA</t>
  </si>
  <si>
    <t>PIÑAL, EL</t>
  </si>
  <si>
    <t>TEPUENTE</t>
  </si>
  <si>
    <t>AHUEXUTLA</t>
  </si>
  <si>
    <t>COAPINOLA</t>
  </si>
  <si>
    <t>CHARCO, EL</t>
  </si>
  <si>
    <t>OCOTE AMARILLO</t>
  </si>
  <si>
    <t>SAN ANTONIO ABAD</t>
  </si>
  <si>
    <t>COXCATLAN CANDELARIA</t>
  </si>
  <si>
    <t>COXCATLAN SAN PEDRO</t>
  </si>
  <si>
    <t>PLAN DE GATICA</t>
  </si>
  <si>
    <t>QUIAHUITEPEC</t>
  </si>
  <si>
    <t>MEZON ZAPOTE</t>
  </si>
  <si>
    <t>SAN FELIPE</t>
  </si>
  <si>
    <t>RANCHO NUEVO</t>
  </si>
  <si>
    <t>LOS AMATES</t>
  </si>
  <si>
    <t>TLACOACHE</t>
  </si>
  <si>
    <t>LIBERTAD, LA</t>
  </si>
  <si>
    <t>CHIMALAPA</t>
  </si>
  <si>
    <t>SAN JOSE BUENAVISTA</t>
  </si>
  <si>
    <t>ACALMANI</t>
  </si>
  <si>
    <t>LLANO GRANDE DE LOS HILARIOS</t>
  </si>
  <si>
    <t>LLANO GRANDE DE JUAREZ</t>
  </si>
  <si>
    <t>PLAN JUSTE</t>
  </si>
  <si>
    <t>RANCHO SAN FRANCISCO</t>
  </si>
  <si>
    <t>TIERRA COLORADA</t>
  </si>
  <si>
    <t>CERRO PAJARO</t>
  </si>
  <si>
    <t>ARROYO ZAPOTE</t>
  </si>
  <si>
    <t>ZACUALPAN</t>
  </si>
  <si>
    <t>ZAPOTALES</t>
  </si>
  <si>
    <t>CRUZ VERDE DOS</t>
  </si>
  <si>
    <t>COCHOAPA</t>
  </si>
  <si>
    <t>CUADRILLA NUEVA</t>
  </si>
  <si>
    <t>HUIXTEPEC</t>
  </si>
  <si>
    <t>PASO DEL TABACO</t>
  </si>
  <si>
    <t>ARROYO ZOPILOTE</t>
  </si>
  <si>
    <t>IGUANAS, LAS</t>
  </si>
  <si>
    <t>PASCALA DEL ORO</t>
  </si>
  <si>
    <t>MIXTECAPA</t>
  </si>
  <si>
    <t>CRUZ ALTA</t>
  </si>
  <si>
    <t>LLANO DE MAGUEY</t>
  </si>
  <si>
    <t>TLAXCALIXTLAHUACA</t>
  </si>
  <si>
    <t xml:space="preserve">POTRERILLO CUAPINOLE    </t>
  </si>
  <si>
    <t>TUXTEPEC</t>
  </si>
  <si>
    <t>XIHUITEPEC</t>
  </si>
  <si>
    <t>BUENA VISTA</t>
  </si>
  <si>
    <t>LLANO GUAJE</t>
  </si>
  <si>
    <t>CERRO ZAPOTE</t>
  </si>
  <si>
    <t>LLANO SILLETA</t>
  </si>
  <si>
    <t>RIO IGUAPA</t>
  </si>
  <si>
    <t>ARROYO DE FAISAN</t>
  </si>
  <si>
    <t>ARROYO OJO DE VENADO</t>
  </si>
  <si>
    <t>ARROYO LIMON (ARROYO LIMA)</t>
  </si>
  <si>
    <t>PUEBLO HIDALGO</t>
  </si>
  <si>
    <t>PAJARITO GRANDE</t>
  </si>
  <si>
    <t>HONDURA TIGRE</t>
  </si>
  <si>
    <t>CERRO LIMON</t>
  </si>
  <si>
    <t>CAMALOTILLO</t>
  </si>
  <si>
    <t>ARROYO CUMIAPA</t>
  </si>
  <si>
    <t>NEJAPA</t>
  </si>
  <si>
    <t>JICAMALTEPEC</t>
  </si>
  <si>
    <t>BARRIO DE GUADALUPE</t>
  </si>
  <si>
    <t>ARROYO LIMON</t>
  </si>
  <si>
    <t>BARRIO GUADALUPE</t>
  </si>
  <si>
    <t>CUADRILLA MANGO</t>
  </si>
  <si>
    <t>BARRANCA ESTACA</t>
  </si>
  <si>
    <t>PLAN DE MAMEY</t>
  </si>
  <si>
    <t>RANCHO LIMON</t>
  </si>
  <si>
    <t>TRINIDAD, LA</t>
  </si>
  <si>
    <t>SAN PEDRO CUITLAPA</t>
  </si>
  <si>
    <t>POZA VERDE</t>
  </si>
  <si>
    <t>TERRERO VENADO</t>
  </si>
  <si>
    <t>SAN MARTIN</t>
  </si>
  <si>
    <t>GUADALUPE MANO DE LEON</t>
  </si>
  <si>
    <t>SAN JERONIMO</t>
  </si>
  <si>
    <t>CAPULIN, EL</t>
  </si>
  <si>
    <t>MINAS, LAS</t>
  </si>
  <si>
    <t>SAN CRISTOBAL</t>
  </si>
  <si>
    <t>LLANO DEL TIGRE</t>
  </si>
  <si>
    <t>BARRANCA CAPI</t>
  </si>
  <si>
    <t>CERRO COLORADO</t>
  </si>
  <si>
    <t>TRAPICHE</t>
  </si>
  <si>
    <t>ARROYO CHIMALAPA</t>
  </si>
  <si>
    <t>CASA REAL</t>
  </si>
  <si>
    <t>COL. LA BILINGÜE</t>
  </si>
  <si>
    <t>ARROYO GUACAMAYA I</t>
  </si>
  <si>
    <t>ARROYO TRONCO</t>
  </si>
  <si>
    <t>ARROYO CHACALE I</t>
  </si>
  <si>
    <t>ARROYO CHACALE II</t>
  </si>
  <si>
    <t>ARROYO CHACALE III</t>
  </si>
  <si>
    <t>ARROYO TIGRE</t>
  </si>
  <si>
    <t>MOJONERAS</t>
  </si>
  <si>
    <t>RANCHO CORNELIO LOPEZ</t>
  </si>
  <si>
    <t>ARROYO COPAL</t>
  </si>
  <si>
    <t>ARROYO LODO</t>
  </si>
  <si>
    <t>LOMA LUCERO</t>
  </si>
  <si>
    <t>SAN MIGUEL TEJALPAN</t>
  </si>
  <si>
    <t>BARRIO SAN JOSE</t>
  </si>
  <si>
    <t>ARROYO COLA DE CUIJE</t>
  </si>
  <si>
    <t>BAJADA TIERRA COLORADA</t>
  </si>
  <si>
    <t>CAÑADA DEL GUAYABO</t>
  </si>
  <si>
    <t>CERRO VERDE</t>
  </si>
  <si>
    <t>RANCHO DEL CURA EL SALTO</t>
  </si>
  <si>
    <t>RINCON POCHOTA</t>
  </si>
  <si>
    <t>ARROYO PLATANAR</t>
  </si>
  <si>
    <t>ARROYO PARA</t>
  </si>
  <si>
    <t>ARROYO PLATANAR VERON</t>
  </si>
  <si>
    <t>ARROYO PAJARO</t>
  </si>
  <si>
    <t>LOMA NANCHE DEL ZORRO</t>
  </si>
  <si>
    <t>CERRO NANCHE</t>
  </si>
  <si>
    <t>RANCHO DEL CURA TEJERIA</t>
  </si>
  <si>
    <t>ARROYO NARANJA</t>
  </si>
  <si>
    <t>CABEZA DE ARROYO LIMON</t>
  </si>
  <si>
    <t>ARROYO MUJER II</t>
  </si>
  <si>
    <t>PIEDRA PESADA</t>
  </si>
  <si>
    <t>CUMBRE DE SAN JOSE</t>
  </si>
  <si>
    <t>ARROYO GRANDE</t>
  </si>
  <si>
    <t>PLAN DE GUADALUPE</t>
  </si>
  <si>
    <t>JUNTA DE ARROYO GRANDE</t>
  </si>
  <si>
    <t>ARROYO OCOTE METIDO</t>
  </si>
  <si>
    <t>ARROYO PATIO</t>
  </si>
  <si>
    <t>PLAN MAGUEY (LOMA QUEMADA</t>
  </si>
  <si>
    <t>ARROYO CABALLO</t>
  </si>
  <si>
    <t>ARROYO JICARO</t>
  </si>
  <si>
    <t>ARROYO GUSANO SUR</t>
  </si>
  <si>
    <t>LIMON NORTE</t>
  </si>
  <si>
    <t>PAROTA QUEMADA</t>
  </si>
  <si>
    <t>PLAN MAGUEY I</t>
  </si>
  <si>
    <t>PLAN DE PIERNA</t>
  </si>
  <si>
    <t>PLAN LAGARTO</t>
  </si>
  <si>
    <t>CABEZA DE ARROYO NUEVO</t>
  </si>
  <si>
    <t>LLANO DEL CARMEN</t>
  </si>
  <si>
    <t>PLAN DE LOS MUERTOS</t>
  </si>
  <si>
    <t>MANANTIAL MOJARRA</t>
  </si>
  <si>
    <t>GUADALUPE VICTORIA</t>
  </si>
  <si>
    <t>CRUZ PODRIDA</t>
  </si>
  <si>
    <t>ARROYO SECO</t>
  </si>
  <si>
    <t>CERRO PIEDRA REGADA</t>
  </si>
  <si>
    <t>LLANO GRANDE</t>
  </si>
  <si>
    <t>ARROYO CHIVO</t>
  </si>
  <si>
    <t>CERRO CENIZAS</t>
  </si>
  <si>
    <t>ARROYO BLANQUILLO</t>
  </si>
  <si>
    <t>ARROYO GENTE</t>
  </si>
  <si>
    <t>CERRO CAJON</t>
  </si>
  <si>
    <t>ARROYO SANGRE</t>
  </si>
  <si>
    <t>LOMA DEL RAYO</t>
  </si>
  <si>
    <t>RANCHO LIBRADO RAMOS</t>
  </si>
  <si>
    <t>LOMA DE PIEDRA AZUL</t>
  </si>
  <si>
    <t>CRUZ DE PIEDRA BLANCA</t>
  </si>
  <si>
    <t>RANCHO DOMINGO TORRES</t>
  </si>
  <si>
    <t>RANCHO FRANCISCO SANDOVAL</t>
  </si>
  <si>
    <t>PARAISO, EL</t>
  </si>
  <si>
    <t>6</t>
  </si>
  <si>
    <t>PLATANAR, EL</t>
  </si>
  <si>
    <t>RANCHO OCOAPA</t>
  </si>
  <si>
    <t>81</t>
  </si>
  <si>
    <t>AHUACACHAHUE (NDOG 'YO ITUN TICHI)</t>
  </si>
  <si>
    <t>ANGOSTURA, LA</t>
  </si>
  <si>
    <t>4</t>
  </si>
  <si>
    <t>CONCORDIA, LA</t>
  </si>
  <si>
    <t>7</t>
  </si>
  <si>
    <t>PALMA, LA</t>
  </si>
  <si>
    <t>COQUILLO, EL</t>
  </si>
  <si>
    <t>YIVI NDAA</t>
  </si>
  <si>
    <t>*</t>
  </si>
  <si>
    <t>MESILLA, LA</t>
  </si>
  <si>
    <t>UNIFICADA, LA</t>
  </si>
  <si>
    <t>LIRIOS, LOS</t>
  </si>
  <si>
    <t>SOLEDAD, LA</t>
  </si>
  <si>
    <t>CUMBRE DE BARRANCA HONDA</t>
  </si>
  <si>
    <t>PASO CUAHULOTE</t>
  </si>
  <si>
    <t>MIRA, LA</t>
  </si>
  <si>
    <t>ARROYO BARRANCA HONDA</t>
  </si>
  <si>
    <t>ARROYO TECOJOCHEN</t>
  </si>
  <si>
    <t>FRUTILLO, EL</t>
  </si>
  <si>
    <t>RANCHO ISMAEL TORRES AÐORVE (EL MAESTRO)</t>
  </si>
  <si>
    <t>ARROYO CHACHALACO UNO (RANCHO SAN FRANCISCO)</t>
  </si>
  <si>
    <t>CARMEN, EL</t>
  </si>
  <si>
    <t>CUANACASTITLAN</t>
  </si>
  <si>
    <t>SAN JOSE VISTA HERMOSA</t>
  </si>
  <si>
    <t>YOLOXOCHITL</t>
  </si>
  <si>
    <t>PARAISO, EL (PAJARITO CHIQUITO)</t>
  </si>
  <si>
    <t>COYUL (COYUL CHIQUITO)</t>
  </si>
  <si>
    <t>MANGUITO, EL</t>
  </si>
  <si>
    <t>HUEHUETONOC</t>
  </si>
  <si>
    <t>JICAYAN DE TOVAR</t>
  </si>
  <si>
    <t>LIMON GUADALUPE, EL</t>
  </si>
  <si>
    <t>RANCHO VIEJO (RANCHO NUEVO DE LA DEMOCRACIA)</t>
  </si>
  <si>
    <t>SANTA CRUZ YUCUCANI</t>
  </si>
  <si>
    <t>YOLOXOCHILT (SANTIAGO YOLOXOCHILT)</t>
  </si>
  <si>
    <t>JUQUILILLA (JIQUIMILLAS)</t>
  </si>
  <si>
    <t>Fuente: IFE.</t>
  </si>
  <si>
    <t>Votos válidos/Lista Nominal</t>
  </si>
  <si>
    <t xml:space="preserve">Nota. Se refiere a la cantidad de ciudadanos que ejercieron el voto sobre el total </t>
  </si>
  <si>
    <t>de ciudadanos de la Lista Nominal de electores en la jornada electoral del 2000.</t>
  </si>
  <si>
    <t>Fuente: Sistema ELEC2000, IFE.</t>
  </si>
  <si>
    <t>Nota: Notificados/Insaculados</t>
  </si>
  <si>
    <t>Nota: Acreditados/Insaculados</t>
  </si>
  <si>
    <t>Nota: Capacitados 1a etapa/Insaculados</t>
  </si>
  <si>
    <t>Nota: Sustituciones/Acreditados</t>
  </si>
  <si>
    <t>Fila/Acreditados</t>
  </si>
  <si>
    <t>PORCENTAJE DE POBLACIÓN CON INGRESOS</t>
  </si>
  <si>
    <t>INFERIORES AL SALARIO MÍNIMO</t>
  </si>
  <si>
    <t>INGRESOS MENORES AL MÍNIMO</t>
  </si>
  <si>
    <t>Nota: Se estimó sobre la Población Total.</t>
  </si>
  <si>
    <t>PORCENTAJE DE POBLACIÓN ADULTA</t>
  </si>
  <si>
    <t>MAYORES DE 18 AÑOS</t>
  </si>
  <si>
    <t>PORCENTAJE DE VIVIENDAS CON SERVICIOS</t>
  </si>
  <si>
    <t>ENERGÍA ELÉCTRICA, AGUA POTABLE Y DRENAJE</t>
  </si>
  <si>
    <t>VIVIENDA CON SERVICIOS</t>
  </si>
  <si>
    <t>Nota: Se estimó sobre el total de Viviendas Particulares Habitadas.</t>
  </si>
  <si>
    <t>Fuente: Sistema ELEC2000, IFE</t>
  </si>
  <si>
    <t>Fuente: XII Censo General de Población y Vivienda 2000, INEGI.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</si>
</sst>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.75"/>
      <name val="Arial"/>
      <family val="2"/>
    </font>
    <font>
      <b/>
      <sz val="16"/>
      <name val="Arial"/>
      <family val="0"/>
    </font>
    <font>
      <b/>
      <sz val="10.75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4.75"/>
      <name val="Arial"/>
      <family val="2"/>
    </font>
    <font>
      <b/>
      <sz val="11.75"/>
      <name val="Arial"/>
      <family val="2"/>
    </font>
    <font>
      <sz val="8.5"/>
      <name val="Arial"/>
      <family val="2"/>
    </font>
    <font>
      <sz val="11.25"/>
      <name val="Arial"/>
      <family val="0"/>
    </font>
    <font>
      <b/>
      <sz val="15"/>
      <name val="Arial"/>
      <family val="0"/>
    </font>
    <font>
      <b/>
      <sz val="17"/>
      <name val="Arial"/>
      <family val="2"/>
    </font>
    <font>
      <b/>
      <sz val="11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right"/>
    </xf>
    <xf numFmtId="10" fontId="3" fillId="3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10" fontId="0" fillId="0" borderId="0" xfId="0" applyNumberFormat="1" applyFont="1" applyAlignment="1">
      <alignment/>
    </xf>
    <xf numFmtId="10" fontId="1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10" fontId="3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0" fontId="3" fillId="3" borderId="2" xfId="0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10" fontId="7" fillId="2" borderId="4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/>
    </xf>
    <xf numFmtId="3" fontId="1" fillId="3" borderId="26" xfId="0" applyNumberFormat="1" applyFont="1" applyFill="1" applyBorder="1" applyAlignment="1">
      <alignment/>
    </xf>
    <xf numFmtId="10" fontId="3" fillId="3" borderId="26" xfId="0" applyNumberFormat="1" applyFont="1" applyFill="1" applyBorder="1" applyAlignment="1">
      <alignment/>
    </xf>
    <xf numFmtId="10" fontId="3" fillId="3" borderId="26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right"/>
    </xf>
    <xf numFmtId="10" fontId="3" fillId="3" borderId="27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3" borderId="28" xfId="0" applyNumberFormat="1" applyFont="1" applyFill="1" applyBorder="1" applyAlignment="1">
      <alignment/>
    </xf>
    <xf numFmtId="1" fontId="1" fillId="3" borderId="26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0" fontId="2" fillId="0" borderId="31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10" fontId="3" fillId="0" borderId="29" xfId="0" applyNumberFormat="1" applyFont="1" applyBorder="1" applyAlignment="1">
      <alignment horizontal="center"/>
    </xf>
    <xf numFmtId="10" fontId="3" fillId="0" borderId="31" xfId="0" applyNumberFormat="1" applyFont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/>
    </xf>
    <xf numFmtId="1" fontId="3" fillId="3" borderId="26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3" fillId="3" borderId="2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0" fontId="2" fillId="0" borderId="33" xfId="0" applyNumberFormat="1" applyFont="1" applyFill="1" applyBorder="1" applyAlignment="1">
      <alignment horizontal="center"/>
    </xf>
    <xf numFmtId="184" fontId="2" fillId="0" borderId="33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10" fontId="2" fillId="0" borderId="34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3" fontId="7" fillId="2" borderId="35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10" fontId="2" fillId="2" borderId="37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/>
    </xf>
    <xf numFmtId="184" fontId="2" fillId="2" borderId="36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right"/>
    </xf>
    <xf numFmtId="10" fontId="2" fillId="2" borderId="36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right"/>
    </xf>
    <xf numFmtId="10" fontId="3" fillId="0" borderId="22" xfId="0" applyNumberFormat="1" applyFont="1" applyBorder="1" applyAlignment="1">
      <alignment horizontal="center"/>
    </xf>
    <xf numFmtId="10" fontId="3" fillId="3" borderId="39" xfId="0" applyNumberFormat="1" applyFont="1" applyFill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10" fontId="3" fillId="3" borderId="28" xfId="0" applyNumberFormat="1" applyFont="1" applyFill="1" applyBorder="1" applyAlignment="1">
      <alignment/>
    </xf>
    <xf numFmtId="10" fontId="3" fillId="3" borderId="41" xfId="0" applyNumberFormat="1" applyFont="1" applyFill="1" applyBorder="1" applyAlignment="1">
      <alignment/>
    </xf>
    <xf numFmtId="10" fontId="1" fillId="3" borderId="28" xfId="0" applyNumberFormat="1" applyFont="1" applyFill="1" applyBorder="1" applyAlignment="1">
      <alignment/>
    </xf>
    <xf numFmtId="0" fontId="2" fillId="3" borderId="3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10" fontId="2" fillId="3" borderId="6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/>
    </xf>
    <xf numFmtId="10" fontId="2" fillId="3" borderId="20" xfId="0" applyNumberFormat="1" applyFont="1" applyFill="1" applyBorder="1" applyAlignment="1">
      <alignment horizontal="center"/>
    </xf>
    <xf numFmtId="10" fontId="2" fillId="3" borderId="20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 horizontal="right"/>
    </xf>
    <xf numFmtId="10" fontId="2" fillId="3" borderId="21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10" fontId="2" fillId="3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 horizontal="right"/>
    </xf>
    <xf numFmtId="10" fontId="2" fillId="3" borderId="6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2" fillId="3" borderId="36" xfId="0" applyNumberFormat="1" applyFont="1" applyFill="1" applyBorder="1" applyAlignment="1">
      <alignment horizontal="right" vertical="center"/>
    </xf>
    <xf numFmtId="10" fontId="2" fillId="3" borderId="43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right" vertical="center" wrapText="1"/>
    </xf>
    <xf numFmtId="3" fontId="2" fillId="3" borderId="36" xfId="0" applyNumberFormat="1" applyFont="1" applyFill="1" applyBorder="1" applyAlignment="1">
      <alignment vertical="center"/>
    </xf>
    <xf numFmtId="10" fontId="2" fillId="3" borderId="36" xfId="0" applyNumberFormat="1" applyFont="1" applyFill="1" applyBorder="1" applyAlignment="1">
      <alignment horizontal="center" vertical="center"/>
    </xf>
    <xf numFmtId="10" fontId="2" fillId="3" borderId="37" xfId="0" applyNumberFormat="1" applyFont="1" applyFill="1" applyBorder="1" applyAlignment="1">
      <alignment horizontal="center" vertical="center"/>
    </xf>
    <xf numFmtId="10" fontId="2" fillId="3" borderId="44" xfId="0" applyNumberFormat="1" applyFont="1" applyFill="1" applyBorder="1" applyAlignment="1">
      <alignment horizontal="center"/>
    </xf>
    <xf numFmtId="10" fontId="2" fillId="3" borderId="42" xfId="0" applyNumberFormat="1" applyFont="1" applyFill="1" applyBorder="1" applyAlignment="1">
      <alignment horizontal="center"/>
    </xf>
    <xf numFmtId="3" fontId="2" fillId="3" borderId="40" xfId="0" applyNumberFormat="1" applyFont="1" applyFill="1" applyBorder="1" applyAlignment="1">
      <alignment horizontal="right" wrapText="1"/>
    </xf>
    <xf numFmtId="3" fontId="2" fillId="3" borderId="41" xfId="0" applyNumberFormat="1" applyFont="1" applyFill="1" applyBorder="1" applyAlignment="1">
      <alignment/>
    </xf>
    <xf numFmtId="0" fontId="8" fillId="3" borderId="35" xfId="0" applyFont="1" applyFill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1" fillId="3" borderId="26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0" fillId="3" borderId="36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10" fontId="7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 vertical="center"/>
    </xf>
    <xf numFmtId="10" fontId="0" fillId="0" borderId="33" xfId="0" applyNumberFormat="1" applyFont="1" applyFill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/>
    </xf>
    <xf numFmtId="10" fontId="4" fillId="0" borderId="33" xfId="0" applyNumberFormat="1" applyFont="1" applyFill="1" applyBorder="1" applyAlignment="1">
      <alignment horizontal="center"/>
    </xf>
    <xf numFmtId="10" fontId="4" fillId="0" borderId="34" xfId="0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3" fontId="2" fillId="2" borderId="33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10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0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/>
    </xf>
    <xf numFmtId="10" fontId="2" fillId="0" borderId="52" xfId="0" applyNumberFormat="1" applyFont="1" applyBorder="1" applyAlignment="1">
      <alignment horizontal="center"/>
    </xf>
    <xf numFmtId="10" fontId="2" fillId="0" borderId="48" xfId="0" applyNumberFormat="1" applyFont="1" applyAlignment="1">
      <alignment horizontal="center"/>
    </xf>
    <xf numFmtId="10" fontId="2" fillId="0" borderId="50" xfId="0" applyNumberFormat="1" applyFont="1" applyAlignment="1">
      <alignment horizontal="center"/>
    </xf>
    <xf numFmtId="10" fontId="2" fillId="0" borderId="52" xfId="0" applyNumberFormat="1" applyFont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2" fillId="2" borderId="43" xfId="0" applyNumberFormat="1" applyFont="1" applyFill="1" applyBorder="1" applyAlignment="1">
      <alignment horizontal="center"/>
    </xf>
    <xf numFmtId="10" fontId="1" fillId="0" borderId="2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3" fontId="1" fillId="2" borderId="54" xfId="0" applyNumberFormat="1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left" vertical="center"/>
    </xf>
    <xf numFmtId="0" fontId="2" fillId="4" borderId="57" xfId="0" applyFont="1" applyFill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  <xf numFmtId="0" fontId="2" fillId="5" borderId="56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 vertical="center"/>
    </xf>
    <xf numFmtId="3" fontId="2" fillId="6" borderId="60" xfId="0" applyNumberFormat="1" applyFont="1" applyFill="1" applyBorder="1" applyAlignment="1">
      <alignment horizontal="center"/>
    </xf>
    <xf numFmtId="3" fontId="2" fillId="6" borderId="61" xfId="0" applyNumberFormat="1" applyFont="1" applyFill="1" applyBorder="1" applyAlignment="1">
      <alignment horizontal="center"/>
    </xf>
    <xf numFmtId="3" fontId="2" fillId="6" borderId="62" xfId="0" applyNumberFormat="1" applyFont="1" applyFill="1" applyBorder="1" applyAlignment="1">
      <alignment horizontal="center"/>
    </xf>
    <xf numFmtId="3" fontId="2" fillId="7" borderId="63" xfId="0" applyNumberFormat="1" applyFont="1" applyFill="1" applyBorder="1" applyAlignment="1">
      <alignment horizontal="center"/>
    </xf>
    <xf numFmtId="3" fontId="2" fillId="7" borderId="61" xfId="0" applyNumberFormat="1" applyFont="1" applyFill="1" applyBorder="1" applyAlignment="1">
      <alignment horizontal="center"/>
    </xf>
    <xf numFmtId="3" fontId="2" fillId="7" borderId="64" xfId="0" applyNumberFormat="1" applyFont="1" applyFill="1" applyBorder="1" applyAlignment="1">
      <alignment horizontal="center"/>
    </xf>
    <xf numFmtId="3" fontId="1" fillId="2" borderId="55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1" fontId="3" fillId="2" borderId="55" xfId="0" applyNumberFormat="1" applyFont="1" applyFill="1" applyBorder="1" applyAlignment="1">
      <alignment horizontal="center" vertical="center" wrapText="1"/>
    </xf>
    <xf numFmtId="1" fontId="3" fillId="2" borderId="65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Hoja2!$B$6:$B$9</c:f>
              <c:strCache/>
            </c:strRef>
          </c:cat>
          <c:val>
            <c:numRef>
              <c:f>Hoja2!$C$6:$C$9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8756033"/>
        <c:axId val="36151114"/>
      </c:bar3D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6151114"/>
        <c:crosses val="autoZero"/>
        <c:auto val="1"/>
        <c:lblOffset val="100"/>
        <c:noMultiLvlLbl val="0"/>
      </c:catAx>
      <c:valAx>
        <c:axId val="3615111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756033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CON INGRESOS MENORES A UN SALARIO MÍNIMO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Hoja2!$B$361:$B$364</c:f>
              <c:strCache/>
            </c:strRef>
          </c:cat>
          <c:val>
            <c:numRef>
              <c:f>Hoja2!$C$361:$C$364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20"/>
        <c:axId val="22198507"/>
        <c:axId val="65568836"/>
      </c:bar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auto val="1"/>
        <c:lblOffset val="100"/>
        <c:noMultiLvlLbl val="0"/>
      </c:catAx>
      <c:valAx>
        <c:axId val="65568836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1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POBLACION MAYOR DE 18 AÑOS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Censo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Hoja2!$B$404:$B$407</c:f>
              <c:strCache/>
            </c:strRef>
          </c:cat>
          <c:val>
            <c:numRef>
              <c:f>Hoja2!$C$404:$C$407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24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PORCENTAJE DE VIVIENDAS 
CON SERVICIOS BÁSICOS 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Censo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Hoja2!$B$442:$B$445</c:f>
              <c:strCache/>
            </c:strRef>
          </c:cat>
          <c:val>
            <c:numRef>
              <c:f>Hoja2!$C$442:$C$445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70367"/>
        <c:axId val="29315576"/>
      </c:bar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15576"/>
        <c:crosses val="autoZero"/>
        <c:auto val="1"/>
        <c:lblOffset val="100"/>
        <c:noMultiLvlLbl val="0"/>
      </c:catAx>
      <c:valAx>
        <c:axId val="293155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0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PORCENTAJE DE NOTIFICADOS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>
        <c:manualLayout>
          <c:xMode val="factor"/>
          <c:yMode val="factor"/>
          <c:x val="0.002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125"/>
          <c:w val="0.9682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Hoja2!$B$48:$B$51</c:f>
              <c:strCache>
                <c:ptCount val="4"/>
                <c:pt idx="0">
                  <c:v>MUESTRA</c:v>
                </c:pt>
                <c:pt idx="1">
                  <c:v>DISTRITO</c:v>
                </c:pt>
                <c:pt idx="2">
                  <c:v>ESTADO</c:v>
                </c:pt>
                <c:pt idx="3">
                  <c:v>NACIÓN</c:v>
                </c:pt>
              </c:strCache>
            </c:strRef>
          </c:cat>
          <c:val>
            <c:numRef>
              <c:f>Hoja2!$C$48:$C$51</c:f>
              <c:numCache>
                <c:ptCount val="4"/>
                <c:pt idx="0">
                  <c:v>0.8202822142967902</c:v>
                </c:pt>
                <c:pt idx="1">
                  <c:v>0.879145693183422</c:v>
                </c:pt>
                <c:pt idx="2">
                  <c:v>0.867861248563003</c:v>
                </c:pt>
                <c:pt idx="3">
                  <c:v>0.800132727906597</c:v>
                </c:pt>
              </c:numCache>
            </c:numRef>
          </c:val>
        </c:ser>
        <c:axId val="56924571"/>
        <c:axId val="42559092"/>
      </c:bar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2559092"/>
        <c:crosses val="autoZero"/>
        <c:auto val="1"/>
        <c:lblOffset val="100"/>
        <c:noMultiLvlLbl val="0"/>
      </c:catAx>
      <c:valAx>
        <c:axId val="425590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92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PORCENTAJE DE CAPACITADOS
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Primera Etapa 
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Hoja2!$B$87:$B$90</c:f>
              <c:strCache>
                <c:ptCount val="4"/>
                <c:pt idx="0">
                  <c:v>MUESTRA</c:v>
                </c:pt>
                <c:pt idx="1">
                  <c:v>DISTRITO</c:v>
                </c:pt>
                <c:pt idx="2">
                  <c:v>ESTADO</c:v>
                </c:pt>
                <c:pt idx="3">
                  <c:v>NACIÓN</c:v>
                </c:pt>
              </c:strCache>
            </c:strRef>
          </c:cat>
          <c:val>
            <c:numRef>
              <c:f>Hoja2!$C$87:$C$90</c:f>
              <c:numCache>
                <c:ptCount val="4"/>
                <c:pt idx="0">
                  <c:v>0.7050705535741976</c:v>
                </c:pt>
                <c:pt idx="1">
                  <c:v>0.6885261325680953</c:v>
                </c:pt>
                <c:pt idx="2">
                  <c:v>0.5256660168940871</c:v>
                </c:pt>
                <c:pt idx="3">
                  <c:v>0.35264651220651355</c:v>
                </c:pt>
              </c:numCache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1"/>
        <c:lblOffset val="100"/>
        <c:noMultiLvlLbl val="0"/>
      </c:catAx>
      <c:valAx>
        <c:axId val="2473439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48750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PORCENTAJE DE ACREDITADOS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Hoja2!$B$128:$B$131</c:f>
              <c:strCache>
                <c:ptCount val="4"/>
                <c:pt idx="0">
                  <c:v>MUESTRA</c:v>
                </c:pt>
                <c:pt idx="1">
                  <c:v>DISTRITO</c:v>
                </c:pt>
                <c:pt idx="2">
                  <c:v>ESTADO</c:v>
                </c:pt>
                <c:pt idx="3">
                  <c:v>NACIÓN</c:v>
                </c:pt>
              </c:strCache>
            </c:strRef>
          </c:cat>
          <c:val>
            <c:numRef>
              <c:f>Hoja2!$C$128:$C$131</c:f>
              <c:numCache>
                <c:ptCount val="4"/>
                <c:pt idx="0">
                  <c:v>0.21352147619786013</c:v>
                </c:pt>
                <c:pt idx="1">
                  <c:v>0.2617020275673896</c:v>
                </c:pt>
                <c:pt idx="2">
                  <c:v>0.2733143399810066</c:v>
                </c:pt>
                <c:pt idx="3">
                  <c:v>0.2811758279581489</c:v>
                </c:pt>
              </c:numCache>
            </c:numRef>
          </c:val>
        </c:ser>
        <c:axId val="21282991"/>
        <c:axId val="57329192"/>
      </c:bar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1"/>
        <c:lblOffset val="100"/>
        <c:noMultiLvlLbl val="0"/>
      </c:catAx>
      <c:valAx>
        <c:axId val="57329192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28299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PORCENTAJE DE SUSTITUCIONES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Hoja2!$B$167:$B$170</c:f>
              <c:strCache/>
            </c:strRef>
          </c:cat>
          <c:val>
            <c:numRef>
              <c:f>Hoja2!$C$167:$C$170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200681"/>
        <c:axId val="13152946"/>
      </c:bar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PORCENTAJE DE CIUDADANOS 
SELECCIONADOS EN LA FILA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Elecciones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Hoja2!$B$207:$B$210</c:f>
              <c:strCache/>
            </c:strRef>
          </c:cat>
          <c:val>
            <c:numRef>
              <c:f>Hoja2!$C$207:$C$210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267651"/>
        <c:axId val="58755676"/>
      </c:bar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55676"/>
        <c:crosses val="autoZero"/>
        <c:auto val="1"/>
        <c:lblOffset val="100"/>
        <c:noMultiLvlLbl val="0"/>
      </c:catAx>
      <c:valAx>
        <c:axId val="58755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HABLANTES DE LENGUA INDÍGENA 
Censo 2000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275"/>
          <c:w val="0.969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Hoja2!$B$248:$B$251</c:f>
              <c:strCache/>
            </c:strRef>
          </c:cat>
          <c:val>
            <c:numRef>
              <c:f>Hoja2!$C$248:$C$251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39037"/>
        <c:axId val="61589286"/>
      </c:bar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589286"/>
        <c:crosses val="autoZero"/>
        <c:auto val="1"/>
        <c:lblOffset val="100"/>
        <c:noMultiLvlLbl val="0"/>
      </c:catAx>
      <c:valAx>
        <c:axId val="615892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3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Censo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Hoja2!$B$285:$B$288</c:f>
              <c:strCache/>
            </c:strRef>
          </c:cat>
          <c:val>
            <c:numRef>
              <c:f>Hoja2!$C$285:$C$288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0"/>
        <c:axId val="17432663"/>
        <c:axId val="22676240"/>
      </c:bar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676240"/>
        <c:crosses val="autoZero"/>
        <c:auto val="1"/>
        <c:lblOffset val="100"/>
        <c:noMultiLvlLbl val="0"/>
      </c:catAx>
      <c:valAx>
        <c:axId val="226762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3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Censo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Hoja2!$B$323:$B$326</c:f>
              <c:strCache/>
            </c:strRef>
          </c:cat>
          <c:val>
            <c:numRef>
              <c:f>Hoja2!$C$323:$C$326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59569"/>
        <c:axId val="24836122"/>
      </c:barChart>
      <c:catAx>
        <c:axId val="275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836122"/>
        <c:crosses val="autoZero"/>
        <c:auto val="1"/>
        <c:lblOffset val="100"/>
        <c:noMultiLvlLbl val="0"/>
      </c:catAx>
      <c:valAx>
        <c:axId val="2483612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76200</xdr:rowOff>
    </xdr:from>
    <xdr:to>
      <xdr:col>4</xdr:col>
      <xdr:colOff>523875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71475" y="2466975"/>
        <a:ext cx="6181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54</xdr:row>
      <xdr:rowOff>28575</xdr:rowOff>
    </xdr:from>
    <xdr:to>
      <xdr:col>4</xdr:col>
      <xdr:colOff>609600</xdr:colOff>
      <xdr:row>79</xdr:row>
      <xdr:rowOff>142875</xdr:rowOff>
    </xdr:to>
    <xdr:graphicFrame>
      <xdr:nvGraphicFramePr>
        <xdr:cNvPr id="2" name="Chart 2"/>
        <xdr:cNvGraphicFramePr/>
      </xdr:nvGraphicFramePr>
      <xdr:xfrm>
        <a:off x="561975" y="9315450"/>
        <a:ext cx="60769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92</xdr:row>
      <xdr:rowOff>57150</xdr:rowOff>
    </xdr:from>
    <xdr:to>
      <xdr:col>4</xdr:col>
      <xdr:colOff>609600</xdr:colOff>
      <xdr:row>121</xdr:row>
      <xdr:rowOff>123825</xdr:rowOff>
    </xdr:to>
    <xdr:graphicFrame>
      <xdr:nvGraphicFramePr>
        <xdr:cNvPr id="3" name="Chart 3"/>
        <xdr:cNvGraphicFramePr/>
      </xdr:nvGraphicFramePr>
      <xdr:xfrm>
        <a:off x="514350" y="15782925"/>
        <a:ext cx="612457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133</xdr:row>
      <xdr:rowOff>123825</xdr:rowOff>
    </xdr:from>
    <xdr:to>
      <xdr:col>4</xdr:col>
      <xdr:colOff>542925</xdr:colOff>
      <xdr:row>161</xdr:row>
      <xdr:rowOff>85725</xdr:rowOff>
    </xdr:to>
    <xdr:graphicFrame>
      <xdr:nvGraphicFramePr>
        <xdr:cNvPr id="4" name="Chart 4"/>
        <xdr:cNvGraphicFramePr/>
      </xdr:nvGraphicFramePr>
      <xdr:xfrm>
        <a:off x="495300" y="22802850"/>
        <a:ext cx="60769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172</xdr:row>
      <xdr:rowOff>114300</xdr:rowOff>
    </xdr:from>
    <xdr:to>
      <xdr:col>4</xdr:col>
      <xdr:colOff>657225</xdr:colOff>
      <xdr:row>200</xdr:row>
      <xdr:rowOff>76200</xdr:rowOff>
    </xdr:to>
    <xdr:graphicFrame>
      <xdr:nvGraphicFramePr>
        <xdr:cNvPr id="5" name="Chart 5"/>
        <xdr:cNvGraphicFramePr/>
      </xdr:nvGraphicFramePr>
      <xdr:xfrm>
        <a:off x="438150" y="29384625"/>
        <a:ext cx="624840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400050</xdr:colOff>
      <xdr:row>214</xdr:row>
      <xdr:rowOff>19050</xdr:rowOff>
    </xdr:from>
    <xdr:to>
      <xdr:col>4</xdr:col>
      <xdr:colOff>533400</xdr:colOff>
      <xdr:row>241</xdr:row>
      <xdr:rowOff>38100</xdr:rowOff>
    </xdr:to>
    <xdr:graphicFrame>
      <xdr:nvGraphicFramePr>
        <xdr:cNvPr id="6" name="Chart 6"/>
        <xdr:cNvGraphicFramePr/>
      </xdr:nvGraphicFramePr>
      <xdr:xfrm>
        <a:off x="400050" y="36452175"/>
        <a:ext cx="6162675" cy="4391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419100</xdr:colOff>
      <xdr:row>252</xdr:row>
      <xdr:rowOff>95250</xdr:rowOff>
    </xdr:from>
    <xdr:to>
      <xdr:col>4</xdr:col>
      <xdr:colOff>619125</xdr:colOff>
      <xdr:row>279</xdr:row>
      <xdr:rowOff>104775</xdr:rowOff>
    </xdr:to>
    <xdr:graphicFrame>
      <xdr:nvGraphicFramePr>
        <xdr:cNvPr id="7" name="Chart 7"/>
        <xdr:cNvGraphicFramePr/>
      </xdr:nvGraphicFramePr>
      <xdr:xfrm>
        <a:off x="419100" y="43024425"/>
        <a:ext cx="6229350" cy="438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371475</xdr:colOff>
      <xdr:row>289</xdr:row>
      <xdr:rowOff>47625</xdr:rowOff>
    </xdr:from>
    <xdr:to>
      <xdr:col>4</xdr:col>
      <xdr:colOff>590550</xdr:colOff>
      <xdr:row>316</xdr:row>
      <xdr:rowOff>114300</xdr:rowOff>
    </xdr:to>
    <xdr:graphicFrame>
      <xdr:nvGraphicFramePr>
        <xdr:cNvPr id="8" name="Chart 8"/>
        <xdr:cNvGraphicFramePr/>
      </xdr:nvGraphicFramePr>
      <xdr:xfrm>
        <a:off x="371475" y="49234725"/>
        <a:ext cx="6248400" cy="4438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485775</xdr:colOff>
      <xdr:row>327</xdr:row>
      <xdr:rowOff>123825</xdr:rowOff>
    </xdr:from>
    <xdr:to>
      <xdr:col>4</xdr:col>
      <xdr:colOff>561975</xdr:colOff>
      <xdr:row>351</xdr:row>
      <xdr:rowOff>19050</xdr:rowOff>
    </xdr:to>
    <xdr:graphicFrame>
      <xdr:nvGraphicFramePr>
        <xdr:cNvPr id="9" name="Chart 9"/>
        <xdr:cNvGraphicFramePr/>
      </xdr:nvGraphicFramePr>
      <xdr:xfrm>
        <a:off x="485775" y="55702200"/>
        <a:ext cx="6105525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609600</xdr:colOff>
      <xdr:row>366</xdr:row>
      <xdr:rowOff>66675</xdr:rowOff>
    </xdr:from>
    <xdr:to>
      <xdr:col>3</xdr:col>
      <xdr:colOff>561975</xdr:colOff>
      <xdr:row>393</xdr:row>
      <xdr:rowOff>104775</xdr:rowOff>
    </xdr:to>
    <xdr:graphicFrame>
      <xdr:nvGraphicFramePr>
        <xdr:cNvPr id="10" name="Chart 10"/>
        <xdr:cNvGraphicFramePr/>
      </xdr:nvGraphicFramePr>
      <xdr:xfrm>
        <a:off x="609600" y="62274450"/>
        <a:ext cx="5219700" cy="4410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666750</xdr:colOff>
      <xdr:row>409</xdr:row>
      <xdr:rowOff>142875</xdr:rowOff>
    </xdr:from>
    <xdr:to>
      <xdr:col>4</xdr:col>
      <xdr:colOff>466725</xdr:colOff>
      <xdr:row>432</xdr:row>
      <xdr:rowOff>95250</xdr:rowOff>
    </xdr:to>
    <xdr:graphicFrame>
      <xdr:nvGraphicFramePr>
        <xdr:cNvPr id="11" name="Chart 11"/>
        <xdr:cNvGraphicFramePr/>
      </xdr:nvGraphicFramePr>
      <xdr:xfrm>
        <a:off x="666750" y="69646800"/>
        <a:ext cx="5829300" cy="3676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361950</xdr:colOff>
      <xdr:row>447</xdr:row>
      <xdr:rowOff>95250</xdr:rowOff>
    </xdr:from>
    <xdr:to>
      <xdr:col>4</xdr:col>
      <xdr:colOff>419100</xdr:colOff>
      <xdr:row>475</xdr:row>
      <xdr:rowOff>85725</xdr:rowOff>
    </xdr:to>
    <xdr:graphicFrame>
      <xdr:nvGraphicFramePr>
        <xdr:cNvPr id="12" name="Chart 12"/>
        <xdr:cNvGraphicFramePr/>
      </xdr:nvGraphicFramePr>
      <xdr:xfrm>
        <a:off x="361950" y="76076175"/>
        <a:ext cx="6086475" cy="452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47"/>
  <sheetViews>
    <sheetView workbookViewId="0" topLeftCell="A3">
      <selection activeCell="E10" sqref="E10"/>
    </sheetView>
  </sheetViews>
  <sheetFormatPr defaultColWidth="11.421875" defaultRowHeight="12.75"/>
  <cols>
    <col min="1" max="1" width="26.140625" style="0" customWidth="1"/>
    <col min="2" max="2" width="30.140625" style="0" customWidth="1"/>
    <col min="3" max="3" width="22.7109375" style="0" customWidth="1"/>
  </cols>
  <sheetData>
    <row r="1" spans="2:3" ht="12.75">
      <c r="B1" s="213" t="s">
        <v>6</v>
      </c>
      <c r="C1" s="213"/>
    </row>
    <row r="2" spans="2:3" ht="18">
      <c r="B2" s="208" t="s">
        <v>79</v>
      </c>
      <c r="C2" s="208"/>
    </row>
    <row r="3" spans="2:3" ht="12.75">
      <c r="B3" s="209" t="s">
        <v>9</v>
      </c>
      <c r="C3" s="209"/>
    </row>
    <row r="4" ht="13.5" thickBot="1"/>
    <row r="5" spans="2:3" ht="27" thickBot="1" thickTop="1">
      <c r="B5" s="189" t="s">
        <v>7</v>
      </c>
      <c r="C5" s="190" t="s">
        <v>79</v>
      </c>
    </row>
    <row r="6" spans="2:3" ht="13.5" thickTop="1">
      <c r="B6" s="191" t="s">
        <v>8</v>
      </c>
      <c r="C6" s="192">
        <v>0.5266025908900961</v>
      </c>
    </row>
    <row r="7" spans="2:3" ht="12.75">
      <c r="B7" s="193" t="s">
        <v>94</v>
      </c>
      <c r="C7" s="194">
        <v>0.5264881910747399</v>
      </c>
    </row>
    <row r="8" spans="2:3" ht="12.75">
      <c r="B8" s="193" t="s">
        <v>95</v>
      </c>
      <c r="C8" s="194">
        <v>0.5414611135434658</v>
      </c>
    </row>
    <row r="9" spans="2:3" ht="13.5" thickBot="1">
      <c r="B9" s="195" t="s">
        <v>10</v>
      </c>
      <c r="C9" s="196">
        <v>0.6396710993569421</v>
      </c>
    </row>
    <row r="10" ht="13.5" thickTop="1">
      <c r="B10" s="201" t="s">
        <v>324</v>
      </c>
    </row>
    <row r="11" ht="12.75">
      <c r="B11" s="201" t="s">
        <v>325</v>
      </c>
    </row>
    <row r="12" ht="12.75">
      <c r="B12" s="201" t="s">
        <v>323</v>
      </c>
    </row>
    <row r="13" ht="12.75">
      <c r="B13" s="203" t="s">
        <v>322</v>
      </c>
    </row>
    <row r="43" spans="2:3" ht="12.75">
      <c r="B43" s="213" t="s">
        <v>6</v>
      </c>
      <c r="C43" s="213"/>
    </row>
    <row r="44" spans="2:3" ht="18">
      <c r="B44" s="208" t="s">
        <v>11</v>
      </c>
      <c r="C44" s="208"/>
    </row>
    <row r="45" spans="2:3" ht="12.75">
      <c r="B45" s="209" t="s">
        <v>9</v>
      </c>
      <c r="C45" s="209"/>
    </row>
    <row r="46" ht="13.5" thickBot="1"/>
    <row r="47" spans="2:3" ht="24.75" customHeight="1" thickBot="1" thickTop="1">
      <c r="B47" s="189" t="s">
        <v>7</v>
      </c>
      <c r="C47" s="190" t="s">
        <v>74</v>
      </c>
    </row>
    <row r="48" spans="2:3" ht="13.5" thickTop="1">
      <c r="B48" s="191" t="s">
        <v>8</v>
      </c>
      <c r="C48" s="197">
        <v>0.8202822142967902</v>
      </c>
    </row>
    <row r="49" spans="2:3" ht="12.75">
      <c r="B49" s="193" t="s">
        <v>94</v>
      </c>
      <c r="C49" s="198">
        <v>0.879145693183422</v>
      </c>
    </row>
    <row r="50" spans="2:3" ht="12.75">
      <c r="B50" s="193" t="s">
        <v>95</v>
      </c>
      <c r="C50" s="198">
        <v>0.867861248563003</v>
      </c>
    </row>
    <row r="51" spans="2:3" ht="13.5" thickBot="1">
      <c r="B51" s="195" t="s">
        <v>10</v>
      </c>
      <c r="C51" s="199">
        <v>0.800132727906597</v>
      </c>
    </row>
    <row r="52" ht="13.5" thickTop="1">
      <c r="B52" s="202" t="s">
        <v>327</v>
      </c>
    </row>
    <row r="53" ht="12.75">
      <c r="B53" s="201" t="s">
        <v>326</v>
      </c>
    </row>
    <row r="82" spans="2:3" ht="12.75">
      <c r="B82" s="213" t="s">
        <v>6</v>
      </c>
      <c r="C82" s="213"/>
    </row>
    <row r="83" spans="2:3" ht="18">
      <c r="B83" s="208" t="s">
        <v>13</v>
      </c>
      <c r="C83" s="208"/>
    </row>
    <row r="84" spans="2:3" ht="15.75">
      <c r="B84" s="212" t="s">
        <v>14</v>
      </c>
      <c r="C84" s="212"/>
    </row>
    <row r="85" spans="2:3" ht="13.5" thickBot="1">
      <c r="B85" s="209" t="s">
        <v>9</v>
      </c>
      <c r="C85" s="209"/>
    </row>
    <row r="86" spans="2:3" ht="24" customHeight="1" thickBot="1" thickTop="1">
      <c r="B86" s="189" t="s">
        <v>7</v>
      </c>
      <c r="C86" s="190" t="s">
        <v>15</v>
      </c>
    </row>
    <row r="87" spans="2:3" ht="13.5" thickTop="1">
      <c r="B87" s="191" t="s">
        <v>8</v>
      </c>
      <c r="C87" s="197">
        <v>0.7050705535741976</v>
      </c>
    </row>
    <row r="88" spans="2:3" ht="12.75">
      <c r="B88" s="193" t="s">
        <v>94</v>
      </c>
      <c r="C88" s="198">
        <v>0.6885261325680953</v>
      </c>
    </row>
    <row r="89" spans="2:3" ht="12.75">
      <c r="B89" s="193" t="s">
        <v>95</v>
      </c>
      <c r="C89" s="198">
        <v>0.5256660168940871</v>
      </c>
    </row>
    <row r="90" spans="2:3" ht="13.5" thickBot="1">
      <c r="B90" s="195" t="s">
        <v>10</v>
      </c>
      <c r="C90" s="199">
        <v>0.35264651220651355</v>
      </c>
    </row>
    <row r="91" ht="13.5" thickTop="1">
      <c r="B91" s="200" t="s">
        <v>329</v>
      </c>
    </row>
    <row r="92" ht="12.75">
      <c r="B92" s="201" t="s">
        <v>326</v>
      </c>
    </row>
    <row r="124" spans="2:3" ht="12.75">
      <c r="B124" s="213" t="s">
        <v>6</v>
      </c>
      <c r="C124" s="213"/>
    </row>
    <row r="125" spans="2:3" ht="18">
      <c r="B125" s="208" t="s">
        <v>16</v>
      </c>
      <c r="C125" s="208"/>
    </row>
    <row r="126" spans="2:3" ht="13.5" thickBot="1">
      <c r="B126" s="209" t="s">
        <v>9</v>
      </c>
      <c r="C126" s="209"/>
    </row>
    <row r="127" spans="2:3" ht="29.25" customHeight="1" thickBot="1" thickTop="1">
      <c r="B127" s="189" t="s">
        <v>7</v>
      </c>
      <c r="C127" s="190" t="s">
        <v>75</v>
      </c>
    </row>
    <row r="128" spans="2:3" ht="13.5" thickTop="1">
      <c r="B128" s="191" t="s">
        <v>8</v>
      </c>
      <c r="C128" s="197">
        <v>0.21352147619786013</v>
      </c>
    </row>
    <row r="129" spans="2:3" ht="12.75">
      <c r="B129" s="193" t="s">
        <v>94</v>
      </c>
      <c r="C129" s="198">
        <v>0.2617020275673896</v>
      </c>
    </row>
    <row r="130" spans="2:3" ht="12.75">
      <c r="B130" s="193" t="s">
        <v>95</v>
      </c>
      <c r="C130" s="198">
        <v>0.2733143399810066</v>
      </c>
    </row>
    <row r="131" spans="2:3" ht="13.5" thickBot="1">
      <c r="B131" s="195" t="s">
        <v>10</v>
      </c>
      <c r="C131" s="199">
        <v>0.2811758279581489</v>
      </c>
    </row>
    <row r="132" ht="13.5" thickTop="1">
      <c r="B132" s="200" t="s">
        <v>328</v>
      </c>
    </row>
    <row r="133" ht="12.75">
      <c r="B133" s="201" t="s">
        <v>342</v>
      </c>
    </row>
    <row r="163" spans="2:3" ht="12.75">
      <c r="B163" s="213" t="s">
        <v>6</v>
      </c>
      <c r="C163" s="213"/>
    </row>
    <row r="164" spans="2:3" ht="18">
      <c r="B164" s="208" t="s">
        <v>17</v>
      </c>
      <c r="C164" s="208"/>
    </row>
    <row r="165" spans="2:3" ht="13.5" thickBot="1">
      <c r="B165" s="209" t="s">
        <v>9</v>
      </c>
      <c r="C165" s="209"/>
    </row>
    <row r="166" spans="2:3" ht="26.25" customHeight="1" thickBot="1" thickTop="1">
      <c r="B166" s="189" t="s">
        <v>7</v>
      </c>
      <c r="C166" s="190" t="s">
        <v>76</v>
      </c>
    </row>
    <row r="167" spans="2:3" ht="13.5" thickTop="1">
      <c r="B167" s="191" t="s">
        <v>8</v>
      </c>
      <c r="C167" s="197">
        <v>0.10602759622367465</v>
      </c>
    </row>
    <row r="168" spans="2:3" ht="12.75">
      <c r="B168" s="193" t="s">
        <v>94</v>
      </c>
      <c r="C168" s="198">
        <v>0.03217688297681107</v>
      </c>
    </row>
    <row r="169" spans="2:3" ht="12.75">
      <c r="B169" s="193" t="s">
        <v>95</v>
      </c>
      <c r="C169" s="198">
        <v>0.05308876778464577</v>
      </c>
    </row>
    <row r="170" spans="2:3" ht="13.5" thickBot="1">
      <c r="B170" s="195" t="s">
        <v>10</v>
      </c>
      <c r="C170" s="199">
        <v>0.10138124112031102</v>
      </c>
    </row>
    <row r="171" ht="13.5" thickTop="1">
      <c r="B171" s="202" t="s">
        <v>330</v>
      </c>
    </row>
    <row r="172" ht="12.75">
      <c r="B172" s="201" t="s">
        <v>12</v>
      </c>
    </row>
    <row r="202" spans="2:3" ht="12.75">
      <c r="B202" s="213" t="s">
        <v>6</v>
      </c>
      <c r="C202" s="213"/>
    </row>
    <row r="203" spans="2:3" ht="18">
      <c r="B203" s="208" t="s">
        <v>19</v>
      </c>
      <c r="C203" s="208"/>
    </row>
    <row r="204" spans="2:3" ht="18">
      <c r="B204" s="208" t="s">
        <v>20</v>
      </c>
      <c r="C204" s="208"/>
    </row>
    <row r="205" spans="2:3" ht="13.5" thickBot="1">
      <c r="B205" s="209" t="s">
        <v>9</v>
      </c>
      <c r="C205" s="209"/>
    </row>
    <row r="206" spans="2:3" ht="27.75" customHeight="1" thickBot="1" thickTop="1">
      <c r="B206" s="189" t="s">
        <v>7</v>
      </c>
      <c r="C206" s="190" t="s">
        <v>77</v>
      </c>
    </row>
    <row r="207" spans="2:3" ht="13.5" thickTop="1">
      <c r="B207" s="193" t="s">
        <v>8</v>
      </c>
      <c r="C207" s="198">
        <v>0.02832244008714597</v>
      </c>
    </row>
    <row r="208" spans="2:3" ht="12.75">
      <c r="B208" s="193" t="s">
        <v>94</v>
      </c>
      <c r="C208" s="198">
        <v>0.02318892683803703</v>
      </c>
    </row>
    <row r="209" spans="2:3" ht="12.75">
      <c r="B209" s="193" t="s">
        <v>95</v>
      </c>
      <c r="C209" s="198">
        <v>0.02104897406824915</v>
      </c>
    </row>
    <row r="210" spans="2:3" ht="13.5" thickBot="1">
      <c r="B210" s="195" t="s">
        <v>10</v>
      </c>
      <c r="C210" s="199">
        <v>0.010461115686454199</v>
      </c>
    </row>
    <row r="211" ht="13.5" thickTop="1">
      <c r="B211" s="201" t="s">
        <v>24</v>
      </c>
    </row>
    <row r="212" ht="12.75">
      <c r="B212" s="201" t="s">
        <v>331</v>
      </c>
    </row>
    <row r="213" ht="12.75">
      <c r="B213" s="201" t="s">
        <v>342</v>
      </c>
    </row>
    <row r="243" spans="2:3" ht="12.75">
      <c r="B243" s="213" t="s">
        <v>6</v>
      </c>
      <c r="C243" s="213"/>
    </row>
    <row r="244" spans="2:3" ht="18">
      <c r="B244" s="208" t="s">
        <v>21</v>
      </c>
      <c r="C244" s="208"/>
    </row>
    <row r="245" spans="2:3" ht="18">
      <c r="B245" s="208" t="s">
        <v>22</v>
      </c>
      <c r="C245" s="208"/>
    </row>
    <row r="246" spans="2:3" ht="13.5" thickBot="1">
      <c r="B246" s="209" t="s">
        <v>9</v>
      </c>
      <c r="C246" s="209"/>
    </row>
    <row r="247" spans="2:3" ht="26.25" customHeight="1" thickBot="1" thickTop="1">
      <c r="B247" s="189" t="s">
        <v>7</v>
      </c>
      <c r="C247" s="190" t="s">
        <v>23</v>
      </c>
    </row>
    <row r="248" spans="2:3" ht="13.5" thickTop="1">
      <c r="B248" s="193" t="s">
        <v>8</v>
      </c>
      <c r="C248" s="198">
        <v>0.5889622185557388</v>
      </c>
    </row>
    <row r="249" spans="2:3" ht="12.75">
      <c r="B249" s="193" t="s">
        <v>94</v>
      </c>
      <c r="C249" s="198">
        <v>0.23259713630360743</v>
      </c>
    </row>
    <row r="250" spans="2:3" ht="12.75">
      <c r="B250" s="193" t="s">
        <v>95</v>
      </c>
      <c r="C250" s="198">
        <v>0.11920514318352514</v>
      </c>
    </row>
    <row r="251" spans="2:3" ht="13.5" thickBot="1">
      <c r="B251" s="195" t="s">
        <v>10</v>
      </c>
      <c r="C251" s="199">
        <v>0.06200590311713751</v>
      </c>
    </row>
    <row r="252" ht="13.5" thickTop="1">
      <c r="B252" s="200" t="s">
        <v>343</v>
      </c>
    </row>
    <row r="281" spans="2:3" ht="12.75">
      <c r="B281" s="211" t="s">
        <v>6</v>
      </c>
      <c r="C281" s="211"/>
    </row>
    <row r="282" spans="2:3" ht="15">
      <c r="B282" s="210" t="s">
        <v>25</v>
      </c>
      <c r="C282" s="210"/>
    </row>
    <row r="283" spans="2:3" ht="13.5" thickBot="1">
      <c r="B283" s="209" t="s">
        <v>9</v>
      </c>
      <c r="C283" s="209"/>
    </row>
    <row r="284" spans="2:3" ht="28.5" customHeight="1" thickBot="1" thickTop="1">
      <c r="B284" s="189" t="s">
        <v>7</v>
      </c>
      <c r="C284" s="190" t="s">
        <v>83</v>
      </c>
    </row>
    <row r="285" spans="2:3" ht="13.5" thickTop="1">
      <c r="B285" s="193" t="s">
        <v>8</v>
      </c>
      <c r="C285" s="198">
        <v>0.2694198623402163</v>
      </c>
    </row>
    <row r="286" spans="2:3" ht="12.75">
      <c r="B286" s="193" t="s">
        <v>94</v>
      </c>
      <c r="C286" s="198">
        <v>0.09837295243391024</v>
      </c>
    </row>
    <row r="287" spans="2:3" ht="12.75">
      <c r="B287" s="193" t="s">
        <v>95</v>
      </c>
      <c r="C287" s="198">
        <v>0.04064813879763571</v>
      </c>
    </row>
    <row r="288" spans="2:3" ht="13.5" thickBot="1">
      <c r="B288" s="195" t="s">
        <v>10</v>
      </c>
      <c r="C288" s="199">
        <v>0.01028109274632283</v>
      </c>
    </row>
    <row r="289" ht="13.5" thickTop="1">
      <c r="B289" s="200" t="s">
        <v>343</v>
      </c>
    </row>
    <row r="319" spans="2:3" ht="12.75">
      <c r="B319" s="211" t="s">
        <v>6</v>
      </c>
      <c r="C319" s="211"/>
    </row>
    <row r="320" spans="2:3" ht="15.75">
      <c r="B320" s="212" t="s">
        <v>27</v>
      </c>
      <c r="C320" s="212"/>
    </row>
    <row r="321" spans="2:3" ht="13.5" thickBot="1">
      <c r="B321" s="209" t="s">
        <v>9</v>
      </c>
      <c r="C321" s="209"/>
    </row>
    <row r="322" spans="2:3" ht="25.5" customHeight="1" thickBot="1" thickTop="1">
      <c r="B322" s="189" t="s">
        <v>7</v>
      </c>
      <c r="C322" s="190" t="s">
        <v>26</v>
      </c>
    </row>
    <row r="323" spans="2:3" ht="13.5" thickTop="1">
      <c r="B323" s="193" t="s">
        <v>8</v>
      </c>
      <c r="C323" s="198">
        <v>0.24842091228771895</v>
      </c>
    </row>
    <row r="324" spans="2:3" ht="12.75">
      <c r="B324" s="193" t="s">
        <v>94</v>
      </c>
      <c r="C324" s="198">
        <v>0.18879312342160748</v>
      </c>
    </row>
    <row r="325" spans="2:3" ht="12.75">
      <c r="B325" s="193" t="s">
        <v>95</v>
      </c>
      <c r="C325" s="198">
        <v>0.12874778911492835</v>
      </c>
    </row>
    <row r="326" spans="2:3" ht="13.5" thickBot="1">
      <c r="B326" s="195" t="s">
        <v>10</v>
      </c>
      <c r="C326" s="199">
        <v>0.06095489353614336</v>
      </c>
    </row>
    <row r="327" ht="13.5" thickTop="1">
      <c r="B327" s="200" t="s">
        <v>343</v>
      </c>
    </row>
    <row r="356" spans="2:3" ht="12.75">
      <c r="B356" s="211" t="s">
        <v>6</v>
      </c>
      <c r="C356" s="211"/>
    </row>
    <row r="357" spans="2:3" ht="15">
      <c r="B357" s="210" t="s">
        <v>332</v>
      </c>
      <c r="C357" s="210"/>
    </row>
    <row r="358" spans="2:3" ht="15">
      <c r="B358" s="210" t="s">
        <v>333</v>
      </c>
      <c r="C358" s="210"/>
    </row>
    <row r="359" spans="2:3" ht="13.5" thickBot="1">
      <c r="B359" s="209" t="s">
        <v>9</v>
      </c>
      <c r="C359" s="209"/>
    </row>
    <row r="360" spans="2:3" ht="30" customHeight="1" thickBot="1" thickTop="1">
      <c r="B360" s="189" t="s">
        <v>7</v>
      </c>
      <c r="C360" s="190" t="s">
        <v>334</v>
      </c>
    </row>
    <row r="361" spans="2:3" ht="13.5" thickTop="1">
      <c r="B361" s="193" t="s">
        <v>8</v>
      </c>
      <c r="C361" s="198">
        <v>0.06831325100411646</v>
      </c>
    </row>
    <row r="362" spans="2:3" ht="12.75">
      <c r="B362" s="193" t="s">
        <v>94</v>
      </c>
      <c r="C362" s="198">
        <v>0.05041878084381733</v>
      </c>
    </row>
    <row r="363" spans="2:3" ht="12.75">
      <c r="B363" s="193" t="s">
        <v>95</v>
      </c>
      <c r="C363" s="198">
        <v>0.046000047408000067</v>
      </c>
    </row>
    <row r="364" spans="2:3" ht="13.5" thickBot="1">
      <c r="B364" s="195" t="s">
        <v>10</v>
      </c>
      <c r="C364" s="199">
        <v>0.04262035883602433</v>
      </c>
    </row>
    <row r="365" ht="13.5" thickTop="1">
      <c r="B365" s="200" t="s">
        <v>343</v>
      </c>
    </row>
    <row r="366" ht="12.75">
      <c r="B366" s="201" t="s">
        <v>335</v>
      </c>
    </row>
    <row r="399" spans="2:3" ht="12.75">
      <c r="B399" s="211" t="s">
        <v>6</v>
      </c>
      <c r="C399" s="211"/>
    </row>
    <row r="400" spans="2:3" ht="18">
      <c r="B400" s="208" t="s">
        <v>336</v>
      </c>
      <c r="C400" s="208"/>
    </row>
    <row r="401" spans="2:3" ht="12.75">
      <c r="B401" s="213" t="s">
        <v>337</v>
      </c>
      <c r="C401" s="213"/>
    </row>
    <row r="402" spans="2:3" ht="13.5" thickBot="1">
      <c r="B402" s="209" t="s">
        <v>9</v>
      </c>
      <c r="C402" s="209"/>
    </row>
    <row r="403" spans="2:3" ht="30.75" customHeight="1" thickBot="1" thickTop="1">
      <c r="B403" s="189" t="s">
        <v>7</v>
      </c>
      <c r="C403" s="190" t="s">
        <v>337</v>
      </c>
    </row>
    <row r="404" spans="2:3" ht="13.5" thickTop="1">
      <c r="B404" s="193" t="s">
        <v>8</v>
      </c>
      <c r="C404" s="198">
        <v>0.4728596903488159</v>
      </c>
    </row>
    <row r="405" spans="2:3" ht="12.75">
      <c r="B405" s="193" t="s">
        <v>94</v>
      </c>
      <c r="C405" s="198">
        <v>0.4764862954982507</v>
      </c>
    </row>
    <row r="406" spans="2:3" ht="12.75">
      <c r="B406" s="193" t="s">
        <v>95</v>
      </c>
      <c r="C406" s="198">
        <v>0.5293483120966058</v>
      </c>
    </row>
    <row r="407" spans="2:3" ht="13.5" thickBot="1">
      <c r="B407" s="195" t="s">
        <v>10</v>
      </c>
      <c r="C407" s="199">
        <v>0.5818306195519706</v>
      </c>
    </row>
    <row r="408" ht="13.5" thickTop="1">
      <c r="B408" s="200" t="s">
        <v>343</v>
      </c>
    </row>
    <row r="409" ht="12.75">
      <c r="B409" s="201" t="s">
        <v>335</v>
      </c>
    </row>
    <row r="437" spans="2:3" ht="12.75">
      <c r="B437" s="211" t="s">
        <v>6</v>
      </c>
      <c r="C437" s="211"/>
    </row>
    <row r="438" spans="2:3" ht="15.75">
      <c r="B438" s="212" t="s">
        <v>338</v>
      </c>
      <c r="C438" s="212"/>
    </row>
    <row r="439" spans="2:3" ht="12.75">
      <c r="B439" s="213" t="s">
        <v>339</v>
      </c>
      <c r="C439" s="213"/>
    </row>
    <row r="440" spans="2:3" ht="13.5" thickBot="1">
      <c r="B440" s="209" t="s">
        <v>9</v>
      </c>
      <c r="C440" s="209"/>
    </row>
    <row r="441" spans="2:3" ht="32.25" customHeight="1" thickBot="1" thickTop="1">
      <c r="B441" s="189" t="s">
        <v>7</v>
      </c>
      <c r="C441" s="190" t="s">
        <v>340</v>
      </c>
    </row>
    <row r="442" spans="2:3" ht="13.5" thickTop="1">
      <c r="B442" s="193" t="s">
        <v>8</v>
      </c>
      <c r="C442" s="198">
        <v>0.16216092793862452</v>
      </c>
    </row>
    <row r="443" spans="2:3" ht="12.75">
      <c r="B443" s="193" t="s">
        <v>94</v>
      </c>
      <c r="C443" s="198">
        <v>0.16760544441290284</v>
      </c>
    </row>
    <row r="444" spans="2:3" ht="12.75">
      <c r="B444" s="193" t="s">
        <v>95</v>
      </c>
      <c r="C444" s="198">
        <v>0.4175726293060421</v>
      </c>
    </row>
    <row r="445" spans="2:3" ht="13.5" thickBot="1">
      <c r="B445" s="195" t="s">
        <v>10</v>
      </c>
      <c r="C445" s="199">
        <v>0.717996433358349</v>
      </c>
    </row>
    <row r="446" ht="13.5" thickTop="1">
      <c r="B446" s="200" t="s">
        <v>343</v>
      </c>
    </row>
    <row r="447" ht="12.75">
      <c r="B447" s="201" t="s">
        <v>341</v>
      </c>
    </row>
  </sheetData>
  <mergeCells count="42">
    <mergeCell ref="B437:C437"/>
    <mergeCell ref="B438:C438"/>
    <mergeCell ref="B439:C439"/>
    <mergeCell ref="B440:C440"/>
    <mergeCell ref="B399:C399"/>
    <mergeCell ref="B400:C400"/>
    <mergeCell ref="B401:C401"/>
    <mergeCell ref="B402:C402"/>
    <mergeCell ref="B356:C356"/>
    <mergeCell ref="B357:C357"/>
    <mergeCell ref="B359:C359"/>
    <mergeCell ref="B358:C358"/>
    <mergeCell ref="B1:C1"/>
    <mergeCell ref="B2:C2"/>
    <mergeCell ref="B3:C3"/>
    <mergeCell ref="B43:C43"/>
    <mergeCell ref="B44:C44"/>
    <mergeCell ref="B45:C45"/>
    <mergeCell ref="B82:C82"/>
    <mergeCell ref="B83:C83"/>
    <mergeCell ref="B85:C85"/>
    <mergeCell ref="B84:C84"/>
    <mergeCell ref="B124:C124"/>
    <mergeCell ref="B125:C125"/>
    <mergeCell ref="B126:C126"/>
    <mergeCell ref="B163:C163"/>
    <mergeCell ref="B164:C164"/>
    <mergeCell ref="B281:C281"/>
    <mergeCell ref="B165:C165"/>
    <mergeCell ref="B202:C202"/>
    <mergeCell ref="B203:C203"/>
    <mergeCell ref="B205:C205"/>
    <mergeCell ref="B204:C204"/>
    <mergeCell ref="B243:C243"/>
    <mergeCell ref="B244:C244"/>
    <mergeCell ref="B245:C245"/>
    <mergeCell ref="B246:C246"/>
    <mergeCell ref="B321:C321"/>
    <mergeCell ref="B282:C282"/>
    <mergeCell ref="B283:C283"/>
    <mergeCell ref="B319:C319"/>
    <mergeCell ref="B320:C320"/>
  </mergeCells>
  <printOptions horizontalCentered="1"/>
  <pageMargins left="0.5905511811023623" right="0.5905511811023623" top="0.98" bottom="0.7874015748031497" header="0.1968503937007874" footer="0.1968503937007874"/>
  <pageSetup horizontalDpi="300" verticalDpi="300" orientation="portrait" scale="80" r:id="rId2"/>
  <headerFooter alignWithMargins="0">
    <oddHeader>&amp;LProcesos Electorales en Regiones Indígenas&amp;RIFE - CIESAS</oddHeader>
    <oddFooter>&amp;CPágina &amp;P de &amp;N</oddFooter>
  </headerFooter>
  <rowBreaks count="11" manualBreakCount="11">
    <brk id="42" max="4" man="1"/>
    <brk id="81" max="4" man="1"/>
    <brk id="123" max="4" man="1"/>
    <brk id="162" max="4" man="1"/>
    <brk id="201" max="4" man="1"/>
    <brk id="242" max="4" man="1"/>
    <brk id="280" max="4" man="1"/>
    <brk id="318" max="4" man="1"/>
    <brk id="355" max="4" man="1"/>
    <brk id="398" max="4" man="1"/>
    <brk id="436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82"/>
  <sheetViews>
    <sheetView tabSelected="1" zoomScale="75" zoomScaleNormal="75" zoomScaleSheetLayoutView="75" workbookViewId="0" topLeftCell="B1">
      <selection activeCell="B6" sqref="B6"/>
    </sheetView>
  </sheetViews>
  <sheetFormatPr defaultColWidth="11.421875" defaultRowHeight="12.75"/>
  <cols>
    <col min="1" max="1" width="2.7109375" style="0" customWidth="1"/>
    <col min="2" max="2" width="24.7109375" style="47" customWidth="1"/>
    <col min="3" max="3" width="7.7109375" style="31" customWidth="1"/>
    <col min="4" max="4" width="22.28125" style="2" customWidth="1"/>
    <col min="5" max="5" width="8.7109375" style="2" customWidth="1"/>
    <col min="6" max="6" width="11.57421875" style="10" customWidth="1"/>
    <col min="7" max="7" width="11.7109375" style="10" customWidth="1"/>
    <col min="8" max="8" width="9.57421875" style="20" customWidth="1"/>
    <col min="9" max="10" width="11.00390625" style="10" customWidth="1"/>
    <col min="11" max="11" width="8.7109375" style="34" customWidth="1"/>
    <col min="12" max="12" width="11.140625" style="10" customWidth="1"/>
    <col min="13" max="13" width="8.7109375" style="19" customWidth="1"/>
    <col min="14" max="14" width="10.28125" style="10" customWidth="1"/>
    <col min="15" max="15" width="9.421875" style="19" customWidth="1"/>
    <col min="16" max="16" width="8.7109375" style="10" customWidth="1"/>
    <col min="17" max="17" width="9.00390625" style="19" customWidth="1"/>
    <col min="18" max="18" width="8.7109375" style="10" customWidth="1"/>
    <col min="19" max="19" width="8.7109375" style="19" customWidth="1"/>
    <col min="20" max="20" width="27.28125" style="2" customWidth="1"/>
    <col min="21" max="21" width="11.8515625" style="13" customWidth="1"/>
    <col min="22" max="22" width="9.7109375" style="31" customWidth="1"/>
    <col min="23" max="23" width="11.28125" style="13" customWidth="1"/>
    <col min="24" max="24" width="9.421875" style="20" customWidth="1"/>
    <col min="25" max="25" width="10.421875" style="13" customWidth="1"/>
    <col min="26" max="26" width="8.28125" style="20" customWidth="1"/>
    <col min="27" max="27" width="10.57421875" style="13" customWidth="1"/>
    <col min="28" max="28" width="8.8515625" style="20" customWidth="1"/>
    <col min="29" max="29" width="10.8515625" style="13" customWidth="1"/>
    <col min="30" max="30" width="9.00390625" style="19" customWidth="1"/>
    <col min="31" max="31" width="11.7109375" style="13" customWidth="1"/>
    <col min="32" max="32" width="9.8515625" style="19" customWidth="1"/>
    <col min="33" max="34" width="11.57421875" style="13" customWidth="1"/>
    <col min="35" max="35" width="8.7109375" style="19" customWidth="1"/>
    <col min="36" max="36" width="7.7109375" style="0" customWidth="1"/>
  </cols>
  <sheetData>
    <row r="1" spans="2:36" s="1" customFormat="1" ht="16.5" customHeight="1">
      <c r="B1" s="43"/>
      <c r="C1" s="31"/>
      <c r="D1" s="31"/>
      <c r="E1" s="7" t="s">
        <v>68</v>
      </c>
      <c r="F1" s="2"/>
      <c r="G1" s="10"/>
      <c r="H1" s="10"/>
      <c r="I1" s="20"/>
      <c r="J1" s="10"/>
      <c r="K1" s="10"/>
      <c r="L1" s="34"/>
      <c r="M1" s="10"/>
      <c r="N1" s="19"/>
      <c r="O1" s="10"/>
      <c r="P1" s="19"/>
      <c r="Q1" s="10"/>
      <c r="R1" s="19"/>
      <c r="S1" s="204"/>
      <c r="T1" s="19"/>
      <c r="U1" s="2"/>
      <c r="V1" s="13"/>
      <c r="W1" s="31"/>
      <c r="X1" s="13"/>
      <c r="Y1" s="20"/>
      <c r="Z1" s="13"/>
      <c r="AA1" s="20"/>
      <c r="AB1" s="13"/>
      <c r="AC1" s="20"/>
      <c r="AD1" s="13"/>
      <c r="AE1" s="19"/>
      <c r="AF1" s="13"/>
      <c r="AG1" s="19"/>
      <c r="AH1" s="13"/>
      <c r="AI1" s="13"/>
      <c r="AJ1" s="19"/>
    </row>
    <row r="2" spans="2:38" s="4" customFormat="1" ht="13.5" thickBot="1">
      <c r="B2" s="44"/>
      <c r="C2" s="31"/>
      <c r="D2" s="31"/>
      <c r="E2" s="8" t="s">
        <v>33</v>
      </c>
      <c r="F2" s="8"/>
      <c r="G2" s="8"/>
      <c r="H2" s="38" t="s">
        <v>34</v>
      </c>
      <c r="I2" s="38"/>
      <c r="J2" s="38"/>
      <c r="K2" s="86"/>
      <c r="L2" s="214" t="s">
        <v>35</v>
      </c>
      <c r="M2" s="214"/>
      <c r="N2" s="214"/>
      <c r="O2" s="11"/>
      <c r="P2" s="20"/>
      <c r="Q2" s="11"/>
      <c r="R2" s="20"/>
      <c r="S2" s="205"/>
      <c r="T2" s="20"/>
      <c r="U2" s="11"/>
      <c r="V2" s="20"/>
      <c r="W2" s="5"/>
      <c r="X2" s="33"/>
      <c r="Y2" s="161"/>
      <c r="Z2" s="33"/>
      <c r="AA2" s="32"/>
      <c r="AB2" s="14"/>
      <c r="AC2" s="20"/>
      <c r="AD2" s="14"/>
      <c r="AE2" s="20"/>
      <c r="AF2" s="14"/>
      <c r="AG2" s="20"/>
      <c r="AH2" s="14"/>
      <c r="AI2" s="20"/>
      <c r="AJ2" s="13"/>
      <c r="AK2" s="13"/>
      <c r="AL2" s="20"/>
    </row>
    <row r="3" spans="2:38" s="5" customFormat="1" ht="12.75">
      <c r="B3" s="224" t="s">
        <v>78</v>
      </c>
      <c r="C3" s="225"/>
      <c r="D3" s="226"/>
      <c r="E3" s="227" t="s">
        <v>79</v>
      </c>
      <c r="F3" s="228"/>
      <c r="G3" s="228"/>
      <c r="H3" s="229"/>
      <c r="I3" s="231" t="s">
        <v>80</v>
      </c>
      <c r="J3" s="232"/>
      <c r="K3" s="232"/>
      <c r="L3" s="232"/>
      <c r="M3" s="232"/>
      <c r="N3" s="232"/>
      <c r="O3" s="232"/>
      <c r="P3" s="232"/>
      <c r="Q3" s="232"/>
      <c r="R3" s="232"/>
      <c r="S3" s="233"/>
      <c r="T3" s="234" t="s">
        <v>81</v>
      </c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  <c r="AJ3" s="2"/>
      <c r="AK3" s="2"/>
      <c r="AL3" s="2"/>
    </row>
    <row r="4" spans="2:35" s="3" customFormat="1" ht="21" customHeight="1">
      <c r="B4" s="53" t="s">
        <v>93</v>
      </c>
      <c r="C4" s="244" t="s">
        <v>69</v>
      </c>
      <c r="D4" s="248" t="s">
        <v>36</v>
      </c>
      <c r="E4" s="246" t="s">
        <v>66</v>
      </c>
      <c r="F4" s="222" t="s">
        <v>70</v>
      </c>
      <c r="G4" s="239" t="s">
        <v>71</v>
      </c>
      <c r="H4" s="240"/>
      <c r="I4" s="55" t="s">
        <v>73</v>
      </c>
      <c r="J4" s="220" t="s">
        <v>74</v>
      </c>
      <c r="K4" s="220"/>
      <c r="L4" s="220" t="s">
        <v>88</v>
      </c>
      <c r="M4" s="220"/>
      <c r="N4" s="220" t="s">
        <v>75</v>
      </c>
      <c r="O4" s="220"/>
      <c r="P4" s="220" t="s">
        <v>76</v>
      </c>
      <c r="Q4" s="220"/>
      <c r="R4" s="220" t="s">
        <v>77</v>
      </c>
      <c r="S4" s="221"/>
      <c r="T4" s="218" t="s">
        <v>85</v>
      </c>
      <c r="U4" s="222" t="s">
        <v>89</v>
      </c>
      <c r="V4" s="215" t="s">
        <v>82</v>
      </c>
      <c r="W4" s="215"/>
      <c r="X4" s="215"/>
      <c r="Y4" s="215" t="s">
        <v>83</v>
      </c>
      <c r="Z4" s="215"/>
      <c r="AA4" s="215" t="s">
        <v>84</v>
      </c>
      <c r="AB4" s="215"/>
      <c r="AC4" s="216" t="s">
        <v>86</v>
      </c>
      <c r="AD4" s="217"/>
      <c r="AE4" s="237" t="s">
        <v>87</v>
      </c>
      <c r="AF4" s="238"/>
      <c r="AG4" s="215" t="s">
        <v>90</v>
      </c>
      <c r="AH4" s="215"/>
      <c r="AI4" s="230"/>
    </row>
    <row r="5" spans="2:35" s="3" customFormat="1" ht="13.5" thickBot="1">
      <c r="B5" s="54"/>
      <c r="C5" s="245"/>
      <c r="D5" s="249"/>
      <c r="E5" s="247"/>
      <c r="F5" s="245"/>
      <c r="G5" s="27" t="s">
        <v>67</v>
      </c>
      <c r="H5" s="70" t="s">
        <v>72</v>
      </c>
      <c r="I5" s="56" t="s">
        <v>64</v>
      </c>
      <c r="J5" s="28" t="s">
        <v>64</v>
      </c>
      <c r="K5" s="72" t="s">
        <v>72</v>
      </c>
      <c r="L5" s="28" t="s">
        <v>64</v>
      </c>
      <c r="M5" s="23" t="s">
        <v>72</v>
      </c>
      <c r="N5" s="28" t="s">
        <v>64</v>
      </c>
      <c r="O5" s="23" t="s">
        <v>72</v>
      </c>
      <c r="P5" s="28" t="s">
        <v>64</v>
      </c>
      <c r="Q5" s="23" t="s">
        <v>72</v>
      </c>
      <c r="R5" s="28" t="s">
        <v>64</v>
      </c>
      <c r="S5" s="57" t="s">
        <v>72</v>
      </c>
      <c r="T5" s="219"/>
      <c r="U5" s="223"/>
      <c r="V5" s="6" t="s">
        <v>65</v>
      </c>
      <c r="W5" s="12" t="s">
        <v>64</v>
      </c>
      <c r="X5" s="95" t="s">
        <v>72</v>
      </c>
      <c r="Y5" s="12" t="s">
        <v>64</v>
      </c>
      <c r="Z5" s="95" t="s">
        <v>72</v>
      </c>
      <c r="AA5" s="12" t="s">
        <v>64</v>
      </c>
      <c r="AB5" s="95" t="s">
        <v>72</v>
      </c>
      <c r="AC5" s="12" t="s">
        <v>64</v>
      </c>
      <c r="AD5" s="22" t="s">
        <v>72</v>
      </c>
      <c r="AE5" s="12" t="s">
        <v>64</v>
      </c>
      <c r="AF5" s="22" t="s">
        <v>72</v>
      </c>
      <c r="AG5" s="12" t="s">
        <v>64</v>
      </c>
      <c r="AH5" s="12" t="s">
        <v>91</v>
      </c>
      <c r="AI5" s="24" t="s">
        <v>72</v>
      </c>
    </row>
    <row r="6" spans="2:35" s="3" customFormat="1" ht="12" customHeight="1" thickBot="1">
      <c r="B6" s="169"/>
      <c r="C6" s="170"/>
      <c r="D6" s="171"/>
      <c r="E6" s="170"/>
      <c r="F6" s="172"/>
      <c r="G6" s="173"/>
      <c r="H6" s="174"/>
      <c r="I6" s="175"/>
      <c r="J6" s="175"/>
      <c r="K6" s="176"/>
      <c r="L6" s="175"/>
      <c r="M6" s="177"/>
      <c r="N6" s="175"/>
      <c r="O6" s="177"/>
      <c r="P6" s="175"/>
      <c r="Q6" s="177"/>
      <c r="R6" s="175"/>
      <c r="S6" s="177"/>
      <c r="T6" s="170"/>
      <c r="U6" s="172"/>
      <c r="V6" s="171"/>
      <c r="W6" s="178"/>
      <c r="X6" s="174"/>
      <c r="Y6" s="178"/>
      <c r="Z6" s="174"/>
      <c r="AA6" s="178"/>
      <c r="AB6" s="174"/>
      <c r="AC6" s="178"/>
      <c r="AD6" s="179"/>
      <c r="AE6" s="178"/>
      <c r="AF6" s="179"/>
      <c r="AG6" s="178"/>
      <c r="AH6" s="178"/>
      <c r="AI6" s="180"/>
    </row>
    <row r="7" spans="2:35" s="9" customFormat="1" ht="11.25">
      <c r="B7" s="45" t="s">
        <v>96</v>
      </c>
      <c r="C7" s="182">
        <v>671</v>
      </c>
      <c r="D7" s="63" t="s">
        <v>96</v>
      </c>
      <c r="E7" s="80" t="s">
        <v>60</v>
      </c>
      <c r="F7" s="81">
        <v>676</v>
      </c>
      <c r="G7" s="81">
        <v>306</v>
      </c>
      <c r="H7" s="29">
        <f>SUM(G7/F7)</f>
        <v>0.4526627218934911</v>
      </c>
      <c r="I7" s="64">
        <v>128</v>
      </c>
      <c r="J7" s="17">
        <v>57</v>
      </c>
      <c r="K7" s="36">
        <f>SUM(J7/I7)</f>
        <v>0.4453125</v>
      </c>
      <c r="L7" s="17">
        <v>57</v>
      </c>
      <c r="M7" s="15">
        <f>SUM(L7/I7)</f>
        <v>0.4453125</v>
      </c>
      <c r="N7" s="17">
        <v>21</v>
      </c>
      <c r="O7" s="15">
        <f>SUM(N7/I7)</f>
        <v>0.1640625</v>
      </c>
      <c r="P7" s="17">
        <v>1</v>
      </c>
      <c r="Q7" s="15">
        <f>SUM(P7/N7)</f>
        <v>0.047619047619047616</v>
      </c>
      <c r="R7" s="17">
        <v>1</v>
      </c>
      <c r="S7" s="122">
        <f>SUM(R7/N7)</f>
        <v>0.047619047619047616</v>
      </c>
      <c r="T7" s="84" t="s">
        <v>96</v>
      </c>
      <c r="U7" s="16">
        <v>9414</v>
      </c>
      <c r="V7" s="163" t="s">
        <v>29</v>
      </c>
      <c r="W7" s="16">
        <v>1740</v>
      </c>
      <c r="X7" s="15">
        <f>SUM(W7/U7)</f>
        <v>0.18483110261312938</v>
      </c>
      <c r="Y7" s="16">
        <v>93</v>
      </c>
      <c r="Z7" s="15">
        <f>SUM(Y7/U7)</f>
        <v>0.009878903760356916</v>
      </c>
      <c r="AA7" s="16">
        <v>1093</v>
      </c>
      <c r="AB7" s="15">
        <f>SUM(AA7/U7)</f>
        <v>0.11610367537709794</v>
      </c>
      <c r="AC7" s="16">
        <v>521</v>
      </c>
      <c r="AD7" s="15">
        <f>SUM(AC7/U7)</f>
        <v>0.05534310601232208</v>
      </c>
      <c r="AE7" s="16">
        <v>4675</v>
      </c>
      <c r="AF7" s="15">
        <f>SUM(AE7/U7)</f>
        <v>0.4966008073082643</v>
      </c>
      <c r="AG7" s="16">
        <v>1849</v>
      </c>
      <c r="AH7" s="16">
        <v>1104</v>
      </c>
      <c r="AI7" s="29">
        <f>SUM(AH7/AG7)</f>
        <v>0.597079502433748</v>
      </c>
    </row>
    <row r="8" spans="2:35" s="9" customFormat="1" ht="11.25">
      <c r="B8" s="45"/>
      <c r="C8" s="182"/>
      <c r="D8" s="63"/>
      <c r="E8" s="80" t="s">
        <v>61</v>
      </c>
      <c r="F8" s="81">
        <v>676</v>
      </c>
      <c r="G8" s="81">
        <v>282</v>
      </c>
      <c r="H8" s="29">
        <f>SUM(G8/F8)</f>
        <v>0.4171597633136095</v>
      </c>
      <c r="I8" s="65"/>
      <c r="J8" s="17"/>
      <c r="K8" s="36"/>
      <c r="L8" s="17"/>
      <c r="M8" s="15"/>
      <c r="N8" s="17"/>
      <c r="O8" s="15"/>
      <c r="P8" s="17"/>
      <c r="Q8" s="15"/>
      <c r="R8" s="17"/>
      <c r="S8" s="122"/>
      <c r="T8" s="84"/>
      <c r="U8" s="16"/>
      <c r="V8" s="163"/>
      <c r="W8" s="16"/>
      <c r="X8" s="15"/>
      <c r="Y8" s="16"/>
      <c r="Z8" s="15"/>
      <c r="AA8" s="16"/>
      <c r="AB8" s="15"/>
      <c r="AC8" s="16"/>
      <c r="AD8" s="15"/>
      <c r="AE8" s="16"/>
      <c r="AF8" s="15"/>
      <c r="AG8" s="16"/>
      <c r="AH8" s="16"/>
      <c r="AI8" s="29"/>
    </row>
    <row r="9" spans="2:35" s="101" customFormat="1" ht="11.25">
      <c r="B9" s="69"/>
      <c r="C9" s="183"/>
      <c r="D9" s="73" t="s">
        <v>45</v>
      </c>
      <c r="E9" s="96"/>
      <c r="F9" s="97">
        <f>SUM(F7:F8)</f>
        <v>1352</v>
      </c>
      <c r="G9" s="97">
        <f>SUM(G7:G8)</f>
        <v>588</v>
      </c>
      <c r="H9" s="79">
        <f>SUM(G9/F9)</f>
        <v>0.4349112426035503</v>
      </c>
      <c r="I9" s="98">
        <f>SUM(I7:I8)</f>
        <v>128</v>
      </c>
      <c r="J9" s="99">
        <f>SUM(J7:J8)</f>
        <v>57</v>
      </c>
      <c r="K9" s="76">
        <f>SUM(J9/I9)</f>
        <v>0.4453125</v>
      </c>
      <c r="L9" s="99">
        <f>SUM(L7:L8)</f>
        <v>57</v>
      </c>
      <c r="M9" s="77">
        <f>SUM(L9/I9)</f>
        <v>0.4453125</v>
      </c>
      <c r="N9" s="99">
        <f>SUM(N7:N8)</f>
        <v>21</v>
      </c>
      <c r="O9" s="77">
        <f>SUM(N9/I9)</f>
        <v>0.1640625</v>
      </c>
      <c r="P9" s="99">
        <f>SUM(P7:P8)</f>
        <v>1</v>
      </c>
      <c r="Q9" s="77">
        <f aca="true" t="shared" si="0" ref="Q9:Q70">SUM(P9/N9)</f>
        <v>0.047619047619047616</v>
      </c>
      <c r="R9" s="99">
        <f>SUM(R7:R8)</f>
        <v>1</v>
      </c>
      <c r="S9" s="123">
        <f>SUM(R9/N9)</f>
        <v>0.047619047619047616</v>
      </c>
      <c r="T9" s="126"/>
      <c r="U9" s="102">
        <f>SUM(U7:U8)</f>
        <v>9414</v>
      </c>
      <c r="V9" s="67"/>
      <c r="W9" s="102">
        <f>SUM(W7:W8)</f>
        <v>1740</v>
      </c>
      <c r="X9" s="67">
        <f>SUM(W9/U9)</f>
        <v>0.18483110261312938</v>
      </c>
      <c r="Y9" s="102">
        <f>SUM(Y7:Y8)</f>
        <v>93</v>
      </c>
      <c r="Z9" s="67">
        <f>SUM(Y9/U9)</f>
        <v>0.009878903760356916</v>
      </c>
      <c r="AA9" s="102">
        <f>SUM(AA7:AA8)</f>
        <v>1093</v>
      </c>
      <c r="AB9" s="67">
        <f>SUM(AA9/U9)</f>
        <v>0.11610367537709794</v>
      </c>
      <c r="AC9" s="102">
        <f>SUM(AC7:AC8)</f>
        <v>521</v>
      </c>
      <c r="AD9" s="67">
        <f>SUM(AC9/U9)</f>
        <v>0.05534310601232208</v>
      </c>
      <c r="AE9" s="102">
        <f>SUM(AE7:AE8)</f>
        <v>4675</v>
      </c>
      <c r="AF9" s="67">
        <f>SUM(AE9/U9)</f>
        <v>0.4966008073082643</v>
      </c>
      <c r="AG9" s="102">
        <f>SUM(AG7:AG8)</f>
        <v>1849</v>
      </c>
      <c r="AH9" s="102">
        <f>SUM(AH7:AH8)</f>
        <v>1104</v>
      </c>
      <c r="AI9" s="68">
        <f>SUM(AH9/AG9)</f>
        <v>0.597079502433748</v>
      </c>
    </row>
    <row r="10" spans="2:35" s="9" customFormat="1" ht="11.25">
      <c r="B10" s="50"/>
      <c r="C10" s="182">
        <v>672</v>
      </c>
      <c r="D10" s="63" t="s">
        <v>96</v>
      </c>
      <c r="E10" s="80" t="s">
        <v>60</v>
      </c>
      <c r="F10" s="81">
        <v>673</v>
      </c>
      <c r="G10" s="81">
        <v>312</v>
      </c>
      <c r="H10" s="29">
        <f>SUM(G10/F10)</f>
        <v>0.4635958395245171</v>
      </c>
      <c r="I10" s="64">
        <v>64</v>
      </c>
      <c r="J10" s="17">
        <v>45</v>
      </c>
      <c r="K10" s="36">
        <f>SUM(J10/I10)</f>
        <v>0.703125</v>
      </c>
      <c r="L10" s="17">
        <v>44</v>
      </c>
      <c r="M10" s="15">
        <f aca="true" t="shared" si="1" ref="M10:M73">SUM(L10/I10)</f>
        <v>0.6875</v>
      </c>
      <c r="N10" s="17">
        <v>23</v>
      </c>
      <c r="O10" s="15">
        <f aca="true" t="shared" si="2" ref="O10:O73">SUM(N10/I10)</f>
        <v>0.359375</v>
      </c>
      <c r="P10" s="17">
        <v>4</v>
      </c>
      <c r="Q10" s="15">
        <f t="shared" si="0"/>
        <v>0.17391304347826086</v>
      </c>
      <c r="R10" s="17">
        <v>0</v>
      </c>
      <c r="S10" s="122">
        <f aca="true" t="shared" si="3" ref="S10:S73">SUM(R10/N10)</f>
        <v>0</v>
      </c>
      <c r="T10" s="84" t="s">
        <v>96</v>
      </c>
      <c r="U10" s="92">
        <v>9414</v>
      </c>
      <c r="V10" s="164" t="s">
        <v>29</v>
      </c>
      <c r="W10" s="92">
        <v>1740</v>
      </c>
      <c r="X10" s="93">
        <f>SUM(W10/U10)</f>
        <v>0.18483110261312938</v>
      </c>
      <c r="Y10" s="92">
        <v>93</v>
      </c>
      <c r="Z10" s="93">
        <f>SUM(Y10/U10)</f>
        <v>0.009878903760356916</v>
      </c>
      <c r="AA10" s="92">
        <v>1093</v>
      </c>
      <c r="AB10" s="93">
        <f>SUM(AA10/U10)</f>
        <v>0.11610367537709794</v>
      </c>
      <c r="AC10" s="92">
        <v>521</v>
      </c>
      <c r="AD10" s="93">
        <f>SUM(AC10/U10)</f>
        <v>0.05534310601232208</v>
      </c>
      <c r="AE10" s="92">
        <v>4675</v>
      </c>
      <c r="AF10" s="93">
        <f>SUM(AE10/U10)</f>
        <v>0.4966008073082643</v>
      </c>
      <c r="AG10" s="92">
        <v>1849</v>
      </c>
      <c r="AH10" s="92">
        <v>1104</v>
      </c>
      <c r="AI10" s="94">
        <f>SUM(AH10/AG10)</f>
        <v>0.597079502433748</v>
      </c>
    </row>
    <row r="11" spans="2:35" s="9" customFormat="1" ht="11.25">
      <c r="B11" s="50"/>
      <c r="C11" s="182"/>
      <c r="D11" s="63"/>
      <c r="E11" s="84"/>
      <c r="F11" s="61"/>
      <c r="G11" s="61"/>
      <c r="H11" s="87"/>
      <c r="I11" s="64"/>
      <c r="J11" s="17"/>
      <c r="K11" s="36"/>
      <c r="L11" s="17"/>
      <c r="M11" s="15"/>
      <c r="N11" s="17"/>
      <c r="O11" s="15"/>
      <c r="P11" s="17"/>
      <c r="Q11" s="15"/>
      <c r="R11" s="17"/>
      <c r="S11" s="122"/>
      <c r="T11" s="84"/>
      <c r="U11" s="16"/>
      <c r="V11" s="163"/>
      <c r="W11" s="16"/>
      <c r="X11" s="15"/>
      <c r="Y11" s="16"/>
      <c r="Z11" s="15"/>
      <c r="AA11" s="16"/>
      <c r="AB11" s="15"/>
      <c r="AC11" s="16"/>
      <c r="AD11" s="15"/>
      <c r="AE11" s="16"/>
      <c r="AF11" s="15"/>
      <c r="AG11" s="16"/>
      <c r="AH11" s="16"/>
      <c r="AI11" s="29"/>
    </row>
    <row r="12" spans="2:35" s="101" customFormat="1" ht="11.25">
      <c r="B12" s="69"/>
      <c r="C12" s="183"/>
      <c r="D12" s="73" t="s">
        <v>45</v>
      </c>
      <c r="E12" s="96"/>
      <c r="F12" s="97">
        <f>SUM(F10:F11)</f>
        <v>673</v>
      </c>
      <c r="G12" s="97">
        <f>SUM(G10:G11)</f>
        <v>312</v>
      </c>
      <c r="H12" s="79">
        <f>SUM(G12/F12)</f>
        <v>0.4635958395245171</v>
      </c>
      <c r="I12" s="98">
        <f>SUM(I10:I11)</f>
        <v>64</v>
      </c>
      <c r="J12" s="99">
        <f>SUM(J10:J11)</f>
        <v>45</v>
      </c>
      <c r="K12" s="76">
        <f>SUM(J12/I12)</f>
        <v>0.703125</v>
      </c>
      <c r="L12" s="99">
        <f>SUM(L10:L11)</f>
        <v>44</v>
      </c>
      <c r="M12" s="77">
        <f t="shared" si="1"/>
        <v>0.6875</v>
      </c>
      <c r="N12" s="99">
        <f>SUM(N10:N11)</f>
        <v>23</v>
      </c>
      <c r="O12" s="77">
        <f t="shared" si="2"/>
        <v>0.359375</v>
      </c>
      <c r="P12" s="99">
        <f>SUM(P10:P11)</f>
        <v>4</v>
      </c>
      <c r="Q12" s="77">
        <f t="shared" si="0"/>
        <v>0.17391304347826086</v>
      </c>
      <c r="R12" s="99">
        <f>SUM(R10:R11)</f>
        <v>0</v>
      </c>
      <c r="S12" s="123">
        <f t="shared" si="3"/>
        <v>0</v>
      </c>
      <c r="T12" s="126"/>
      <c r="U12" s="100">
        <f>SUM(U10:U11)</f>
        <v>9414</v>
      </c>
      <c r="V12" s="77"/>
      <c r="W12" s="100">
        <f>SUM(W10:W11)</f>
        <v>1740</v>
      </c>
      <c r="X12" s="77">
        <f>SUM(W12/U12)</f>
        <v>0.18483110261312938</v>
      </c>
      <c r="Y12" s="100">
        <f>SUM(Y10:Y11)</f>
        <v>93</v>
      </c>
      <c r="Z12" s="77">
        <f>SUM(Y12/U12)</f>
        <v>0.009878903760356916</v>
      </c>
      <c r="AA12" s="100">
        <f>SUM(AA10:AA11)</f>
        <v>1093</v>
      </c>
      <c r="AB12" s="77">
        <f>SUM(AA12/U12)</f>
        <v>0.11610367537709794</v>
      </c>
      <c r="AC12" s="100">
        <f>SUM(AC10:AC11)</f>
        <v>521</v>
      </c>
      <c r="AD12" s="77">
        <f>SUM(AC12/U12)</f>
        <v>0.05534310601232208</v>
      </c>
      <c r="AE12" s="100">
        <f>SUM(AE10:AE11)</f>
        <v>4675</v>
      </c>
      <c r="AF12" s="77">
        <f>SUM(AE12/U12)</f>
        <v>0.4966008073082643</v>
      </c>
      <c r="AG12" s="100">
        <f>SUM(AG10:AG11)</f>
        <v>1849</v>
      </c>
      <c r="AH12" s="100">
        <f>SUM(AH10:AH11)</f>
        <v>1104</v>
      </c>
      <c r="AI12" s="79">
        <f>SUM(AH12/AG12)</f>
        <v>0.597079502433748</v>
      </c>
    </row>
    <row r="13" spans="2:35" s="9" customFormat="1" ht="11.25">
      <c r="B13" s="50"/>
      <c r="C13" s="182">
        <v>673</v>
      </c>
      <c r="D13" s="63" t="s">
        <v>96</v>
      </c>
      <c r="E13" s="80" t="s">
        <v>60</v>
      </c>
      <c r="F13" s="81">
        <v>517</v>
      </c>
      <c r="G13" s="81">
        <v>288</v>
      </c>
      <c r="H13" s="29">
        <f>SUM(G13/F13)</f>
        <v>0.5570599613152805</v>
      </c>
      <c r="I13" s="64">
        <v>50</v>
      </c>
      <c r="J13" s="17">
        <v>35</v>
      </c>
      <c r="K13" s="36">
        <f aca="true" t="shared" si="4" ref="K13:K70">SUM(J13/I13)</f>
        <v>0.7</v>
      </c>
      <c r="L13" s="17">
        <v>27</v>
      </c>
      <c r="M13" s="15">
        <f t="shared" si="1"/>
        <v>0.54</v>
      </c>
      <c r="N13" s="17">
        <v>26</v>
      </c>
      <c r="O13" s="15">
        <f t="shared" si="2"/>
        <v>0.52</v>
      </c>
      <c r="P13" s="17">
        <v>3</v>
      </c>
      <c r="Q13" s="15">
        <f t="shared" si="0"/>
        <v>0.11538461538461539</v>
      </c>
      <c r="R13" s="17">
        <v>3</v>
      </c>
      <c r="S13" s="122">
        <f t="shared" si="3"/>
        <v>0.11538461538461539</v>
      </c>
      <c r="T13" s="84" t="s">
        <v>96</v>
      </c>
      <c r="U13" s="92">
        <v>9414</v>
      </c>
      <c r="V13" s="164" t="s">
        <v>29</v>
      </c>
      <c r="W13" s="92">
        <v>1740</v>
      </c>
      <c r="X13" s="93">
        <f>SUM(W13/U13)</f>
        <v>0.18483110261312938</v>
      </c>
      <c r="Y13" s="92">
        <v>93</v>
      </c>
      <c r="Z13" s="93">
        <f>SUM(Y13/U13)</f>
        <v>0.009878903760356916</v>
      </c>
      <c r="AA13" s="92">
        <v>1093</v>
      </c>
      <c r="AB13" s="93">
        <f>SUM(AA13/U13)</f>
        <v>0.11610367537709794</v>
      </c>
      <c r="AC13" s="92">
        <v>521</v>
      </c>
      <c r="AD13" s="93">
        <f>SUM(AC13/U13)</f>
        <v>0.05534310601232208</v>
      </c>
      <c r="AE13" s="92">
        <v>4675</v>
      </c>
      <c r="AF13" s="93">
        <f>SUM(AE13/U13)</f>
        <v>0.4966008073082643</v>
      </c>
      <c r="AG13" s="92">
        <v>1849</v>
      </c>
      <c r="AH13" s="92">
        <v>1104</v>
      </c>
      <c r="AI13" s="94">
        <f>SUM(AH13/AG13)</f>
        <v>0.597079502433748</v>
      </c>
    </row>
    <row r="14" spans="2:35" s="9" customFormat="1" ht="11.25">
      <c r="B14" s="50"/>
      <c r="C14" s="182"/>
      <c r="D14" s="63"/>
      <c r="E14" s="80" t="s">
        <v>62</v>
      </c>
      <c r="F14" s="81">
        <v>0</v>
      </c>
      <c r="G14" s="81">
        <v>526</v>
      </c>
      <c r="H14" s="29" t="s">
        <v>59</v>
      </c>
      <c r="I14" s="64"/>
      <c r="J14" s="17"/>
      <c r="K14" s="36"/>
      <c r="L14" s="17"/>
      <c r="M14" s="15"/>
      <c r="N14" s="17"/>
      <c r="O14" s="15"/>
      <c r="P14" s="17"/>
      <c r="Q14" s="15"/>
      <c r="R14" s="17"/>
      <c r="S14" s="122"/>
      <c r="T14" s="84"/>
      <c r="U14" s="16"/>
      <c r="V14" s="163"/>
      <c r="W14" s="16"/>
      <c r="X14" s="15"/>
      <c r="Y14" s="16"/>
      <c r="Z14" s="15"/>
      <c r="AA14" s="16"/>
      <c r="AB14" s="15"/>
      <c r="AC14" s="16"/>
      <c r="AD14" s="15"/>
      <c r="AE14" s="16"/>
      <c r="AF14" s="15"/>
      <c r="AG14" s="16"/>
      <c r="AH14" s="16"/>
      <c r="AI14" s="29"/>
    </row>
    <row r="15" spans="2:35" s="101" customFormat="1" ht="11.25">
      <c r="B15" s="69"/>
      <c r="C15" s="183"/>
      <c r="D15" s="73" t="s">
        <v>45</v>
      </c>
      <c r="E15" s="96"/>
      <c r="F15" s="97">
        <f>SUM(F13:F14)</f>
        <v>517</v>
      </c>
      <c r="G15" s="97">
        <f>SUM(G13:G14)</f>
        <v>814</v>
      </c>
      <c r="H15" s="79">
        <f aca="true" t="shared" si="5" ref="H15:H21">SUM(G15/F15)</f>
        <v>1.574468085106383</v>
      </c>
      <c r="I15" s="98">
        <f>SUM(I13:I14)</f>
        <v>50</v>
      </c>
      <c r="J15" s="99">
        <f>SUM(J13:J14)</f>
        <v>35</v>
      </c>
      <c r="K15" s="76">
        <f t="shared" si="4"/>
        <v>0.7</v>
      </c>
      <c r="L15" s="99">
        <f>SUM(L13:L14)</f>
        <v>27</v>
      </c>
      <c r="M15" s="77">
        <f t="shared" si="1"/>
        <v>0.54</v>
      </c>
      <c r="N15" s="99">
        <f>SUM(N13:N14)</f>
        <v>26</v>
      </c>
      <c r="O15" s="77">
        <f t="shared" si="2"/>
        <v>0.52</v>
      </c>
      <c r="P15" s="99">
        <f>SUM(P13:P14)</f>
        <v>3</v>
      </c>
      <c r="Q15" s="77">
        <f t="shared" si="0"/>
        <v>0.11538461538461539</v>
      </c>
      <c r="R15" s="99">
        <f>SUM(R13:R14)</f>
        <v>3</v>
      </c>
      <c r="S15" s="123">
        <f t="shared" si="3"/>
        <v>0.11538461538461539</v>
      </c>
      <c r="T15" s="126"/>
      <c r="U15" s="100">
        <f>SUM(U13:U14)</f>
        <v>9414</v>
      </c>
      <c r="V15" s="77"/>
      <c r="W15" s="100">
        <f>SUM(W13:W14)</f>
        <v>1740</v>
      </c>
      <c r="X15" s="77">
        <f>SUM(W15/U15)</f>
        <v>0.18483110261312938</v>
      </c>
      <c r="Y15" s="100">
        <f>SUM(Y13:Y14)</f>
        <v>93</v>
      </c>
      <c r="Z15" s="77">
        <f>SUM(Y15/U15)</f>
        <v>0.009878903760356916</v>
      </c>
      <c r="AA15" s="100">
        <f>SUM(AA13:AA14)</f>
        <v>1093</v>
      </c>
      <c r="AB15" s="77">
        <f>SUM(AA15/U15)</f>
        <v>0.11610367537709794</v>
      </c>
      <c r="AC15" s="100">
        <f>SUM(AC13:AC14)</f>
        <v>521</v>
      </c>
      <c r="AD15" s="77">
        <f>SUM(AC15/U15)</f>
        <v>0.05534310601232208</v>
      </c>
      <c r="AE15" s="100">
        <f>SUM(AE13:AE14)</f>
        <v>4675</v>
      </c>
      <c r="AF15" s="77">
        <f>SUM(AE15/U15)</f>
        <v>0.4966008073082643</v>
      </c>
      <c r="AG15" s="100">
        <f>SUM(AG13:AG14)</f>
        <v>1849</v>
      </c>
      <c r="AH15" s="100">
        <f>SUM(AH13:AH14)</f>
        <v>1104</v>
      </c>
      <c r="AI15" s="79">
        <f>SUM(AH15/AG15)</f>
        <v>0.597079502433748</v>
      </c>
    </row>
    <row r="16" spans="2:35" s="9" customFormat="1" ht="11.25">
      <c r="B16" s="50"/>
      <c r="C16" s="182">
        <v>674</v>
      </c>
      <c r="D16" s="63" t="s">
        <v>96</v>
      </c>
      <c r="E16" s="80" t="s">
        <v>60</v>
      </c>
      <c r="F16" s="81">
        <v>570</v>
      </c>
      <c r="G16" s="81">
        <v>241</v>
      </c>
      <c r="H16" s="29">
        <f t="shared" si="5"/>
        <v>0.42280701754385963</v>
      </c>
      <c r="I16" s="64">
        <v>162</v>
      </c>
      <c r="J16" s="17">
        <v>118</v>
      </c>
      <c r="K16" s="36">
        <f t="shared" si="4"/>
        <v>0.7283950617283951</v>
      </c>
      <c r="L16" s="17">
        <v>114</v>
      </c>
      <c r="M16" s="15">
        <f t="shared" si="1"/>
        <v>0.7037037037037037</v>
      </c>
      <c r="N16" s="17">
        <v>62</v>
      </c>
      <c r="O16" s="15">
        <f t="shared" si="2"/>
        <v>0.38271604938271603</v>
      </c>
      <c r="P16" s="17">
        <v>4</v>
      </c>
      <c r="Q16" s="15">
        <f t="shared" si="0"/>
        <v>0.06451612903225806</v>
      </c>
      <c r="R16" s="17">
        <v>1</v>
      </c>
      <c r="S16" s="122">
        <f t="shared" si="3"/>
        <v>0.016129032258064516</v>
      </c>
      <c r="T16" s="84" t="s">
        <v>96</v>
      </c>
      <c r="U16" s="92">
        <v>9414</v>
      </c>
      <c r="V16" s="164" t="s">
        <v>29</v>
      </c>
      <c r="W16" s="92">
        <v>1740</v>
      </c>
      <c r="X16" s="93">
        <f>SUM(W16/U16)</f>
        <v>0.18483110261312938</v>
      </c>
      <c r="Y16" s="92">
        <v>93</v>
      </c>
      <c r="Z16" s="93">
        <f>SUM(Y16/U16)</f>
        <v>0.009878903760356916</v>
      </c>
      <c r="AA16" s="92">
        <v>1093</v>
      </c>
      <c r="AB16" s="93">
        <f>SUM(AA16/U16)</f>
        <v>0.11610367537709794</v>
      </c>
      <c r="AC16" s="92">
        <v>521</v>
      </c>
      <c r="AD16" s="93">
        <f>SUM(AC16/U16)</f>
        <v>0.05534310601232208</v>
      </c>
      <c r="AE16" s="92">
        <v>4675</v>
      </c>
      <c r="AF16" s="93">
        <f>SUM(AE16/U16)</f>
        <v>0.4966008073082643</v>
      </c>
      <c r="AG16" s="92">
        <v>1849</v>
      </c>
      <c r="AH16" s="92">
        <v>1104</v>
      </c>
      <c r="AI16" s="94">
        <f>SUM(AH16/AG16)</f>
        <v>0.597079502433748</v>
      </c>
    </row>
    <row r="17" spans="2:35" s="9" customFormat="1" ht="11.25">
      <c r="B17" s="50"/>
      <c r="C17" s="182"/>
      <c r="D17" s="63"/>
      <c r="E17" s="80" t="s">
        <v>61</v>
      </c>
      <c r="F17" s="81">
        <v>570</v>
      </c>
      <c r="G17" s="81">
        <v>263</v>
      </c>
      <c r="H17" s="29">
        <f t="shared" si="5"/>
        <v>0.4614035087719298</v>
      </c>
      <c r="I17" s="64"/>
      <c r="J17" s="17"/>
      <c r="K17" s="36"/>
      <c r="L17" s="17"/>
      <c r="M17" s="15"/>
      <c r="N17" s="17"/>
      <c r="O17" s="15"/>
      <c r="P17" s="17"/>
      <c r="Q17" s="15"/>
      <c r="R17" s="17"/>
      <c r="S17" s="122"/>
      <c r="T17" s="84"/>
      <c r="U17" s="16"/>
      <c r="V17" s="163"/>
      <c r="W17" s="16"/>
      <c r="X17" s="15"/>
      <c r="Y17" s="16"/>
      <c r="Z17" s="15"/>
      <c r="AA17" s="16"/>
      <c r="AB17" s="15"/>
      <c r="AC17" s="16"/>
      <c r="AD17" s="15"/>
      <c r="AE17" s="16"/>
      <c r="AF17" s="15"/>
      <c r="AG17" s="16"/>
      <c r="AH17" s="16"/>
      <c r="AI17" s="29"/>
    </row>
    <row r="18" spans="2:35" s="9" customFormat="1" ht="11.25">
      <c r="B18" s="50"/>
      <c r="C18" s="182"/>
      <c r="D18" s="63"/>
      <c r="E18" s="80" t="s">
        <v>63</v>
      </c>
      <c r="F18" s="81">
        <v>570</v>
      </c>
      <c r="G18" s="81">
        <v>268</v>
      </c>
      <c r="H18" s="29">
        <f t="shared" si="5"/>
        <v>0.47017543859649125</v>
      </c>
      <c r="I18" s="64"/>
      <c r="J18" s="17"/>
      <c r="K18" s="36"/>
      <c r="L18" s="17"/>
      <c r="M18" s="15"/>
      <c r="N18" s="17"/>
      <c r="O18" s="15"/>
      <c r="P18" s="17"/>
      <c r="Q18" s="15"/>
      <c r="R18" s="17"/>
      <c r="S18" s="122"/>
      <c r="T18" s="84"/>
      <c r="U18" s="16"/>
      <c r="V18" s="163"/>
      <c r="W18" s="16"/>
      <c r="X18" s="15"/>
      <c r="Y18" s="16"/>
      <c r="Z18" s="15"/>
      <c r="AA18" s="16"/>
      <c r="AB18" s="15"/>
      <c r="AC18" s="16"/>
      <c r="AD18" s="15"/>
      <c r="AE18" s="16"/>
      <c r="AF18" s="15"/>
      <c r="AG18" s="16"/>
      <c r="AH18" s="16"/>
      <c r="AI18" s="29"/>
    </row>
    <row r="19" spans="2:35" s="101" customFormat="1" ht="11.25">
      <c r="B19" s="69"/>
      <c r="C19" s="183"/>
      <c r="D19" s="73" t="s">
        <v>45</v>
      </c>
      <c r="E19" s="96"/>
      <c r="F19" s="97">
        <f>SUM(F16:F18)</f>
        <v>1710</v>
      </c>
      <c r="G19" s="97">
        <f>SUM(G16:G18)</f>
        <v>772</v>
      </c>
      <c r="H19" s="79">
        <f t="shared" si="5"/>
        <v>0.45146198830409356</v>
      </c>
      <c r="I19" s="97">
        <f>SUM(I16:I18)</f>
        <v>162</v>
      </c>
      <c r="J19" s="97">
        <f>SUM(J16:J18)</f>
        <v>118</v>
      </c>
      <c r="K19" s="76">
        <f t="shared" si="4"/>
        <v>0.7283950617283951</v>
      </c>
      <c r="L19" s="97">
        <f>SUM(L16:L18)</f>
        <v>114</v>
      </c>
      <c r="M19" s="77">
        <f t="shared" si="1"/>
        <v>0.7037037037037037</v>
      </c>
      <c r="N19" s="97">
        <f>SUM(N16:N18)</f>
        <v>62</v>
      </c>
      <c r="O19" s="77">
        <f t="shared" si="2"/>
        <v>0.38271604938271603</v>
      </c>
      <c r="P19" s="97">
        <f>SUM(P16:P18)</f>
        <v>4</v>
      </c>
      <c r="Q19" s="77">
        <f t="shared" si="0"/>
        <v>0.06451612903225806</v>
      </c>
      <c r="R19" s="99">
        <f>SUM(R16:R18)</f>
        <v>1</v>
      </c>
      <c r="S19" s="123">
        <f t="shared" si="3"/>
        <v>0.016129032258064516</v>
      </c>
      <c r="T19" s="126"/>
      <c r="U19" s="97">
        <f>SUM(U16:U18)</f>
        <v>9414</v>
      </c>
      <c r="V19" s="77"/>
      <c r="W19" s="97">
        <f>SUM(W16:W18)</f>
        <v>1740</v>
      </c>
      <c r="X19" s="77">
        <f aca="true" t="shared" si="6" ref="X19:X80">SUM(W19/U19)</f>
        <v>0.18483110261312938</v>
      </c>
      <c r="Y19" s="97">
        <f>SUM(Y16:Y18)</f>
        <v>93</v>
      </c>
      <c r="Z19" s="77">
        <f>SUM(Y19/U19)</f>
        <v>0.009878903760356916</v>
      </c>
      <c r="AA19" s="97">
        <f>SUM(AA16:AA18)</f>
        <v>1093</v>
      </c>
      <c r="AB19" s="77">
        <f>SUM(AA19/U19)</f>
        <v>0.11610367537709794</v>
      </c>
      <c r="AC19" s="97">
        <f>SUM(AC16:AC18)</f>
        <v>521</v>
      </c>
      <c r="AD19" s="77">
        <f>SUM(AC19/U19)</f>
        <v>0.05534310601232208</v>
      </c>
      <c r="AE19" s="97">
        <f>SUM(AE16:AE18)</f>
        <v>4675</v>
      </c>
      <c r="AF19" s="77">
        <f>SUM(AE19/U19)</f>
        <v>0.4966008073082643</v>
      </c>
      <c r="AG19" s="97">
        <f>SUM(AG16:AG18)</f>
        <v>1849</v>
      </c>
      <c r="AH19" s="97">
        <f>SUM(AH16:AH18)</f>
        <v>1104</v>
      </c>
      <c r="AI19" s="79">
        <f>SUM(AH19/AG19)</f>
        <v>0.597079502433748</v>
      </c>
    </row>
    <row r="20" spans="2:35" s="9" customFormat="1" ht="11.25">
      <c r="B20" s="50"/>
      <c r="C20" s="182">
        <v>675</v>
      </c>
      <c r="D20" s="63" t="s">
        <v>96</v>
      </c>
      <c r="E20" s="80" t="s">
        <v>60</v>
      </c>
      <c r="F20" s="81">
        <v>516</v>
      </c>
      <c r="G20" s="81">
        <v>230</v>
      </c>
      <c r="H20" s="29">
        <f t="shared" si="5"/>
        <v>0.44573643410852715</v>
      </c>
      <c r="I20" s="64">
        <v>100</v>
      </c>
      <c r="J20" s="17">
        <v>52</v>
      </c>
      <c r="K20" s="36">
        <f t="shared" si="4"/>
        <v>0.52</v>
      </c>
      <c r="L20" s="17">
        <v>50</v>
      </c>
      <c r="M20" s="15">
        <f t="shared" si="1"/>
        <v>0.5</v>
      </c>
      <c r="N20" s="17">
        <v>15</v>
      </c>
      <c r="O20" s="15">
        <f t="shared" si="2"/>
        <v>0.15</v>
      </c>
      <c r="P20" s="17">
        <v>2</v>
      </c>
      <c r="Q20" s="15">
        <f t="shared" si="0"/>
        <v>0.13333333333333333</v>
      </c>
      <c r="R20" s="17">
        <v>0</v>
      </c>
      <c r="S20" s="122">
        <f t="shared" si="3"/>
        <v>0</v>
      </c>
      <c r="T20" s="84" t="s">
        <v>96</v>
      </c>
      <c r="U20" s="16">
        <v>9414</v>
      </c>
      <c r="V20" s="163" t="s">
        <v>29</v>
      </c>
      <c r="W20" s="16">
        <v>1740</v>
      </c>
      <c r="X20" s="15">
        <f t="shared" si="6"/>
        <v>0.18483110261312938</v>
      </c>
      <c r="Y20" s="16">
        <v>93</v>
      </c>
      <c r="Z20" s="15">
        <f aca="true" t="shared" si="7" ref="Z20:Z83">SUM(Y20/U20)</f>
        <v>0.009878903760356916</v>
      </c>
      <c r="AA20" s="16">
        <v>1093</v>
      </c>
      <c r="AB20" s="15">
        <f aca="true" t="shared" si="8" ref="AB20:AB83">SUM(AA20/U20)</f>
        <v>0.11610367537709794</v>
      </c>
      <c r="AC20" s="16">
        <v>521</v>
      </c>
      <c r="AD20" s="15">
        <f aca="true" t="shared" si="9" ref="AD20:AD83">SUM(AC20/U20)</f>
        <v>0.05534310601232208</v>
      </c>
      <c r="AE20" s="16">
        <v>4675</v>
      </c>
      <c r="AF20" s="15">
        <f aca="true" t="shared" si="10" ref="AF20:AF83">SUM(AE20/U20)</f>
        <v>0.4966008073082643</v>
      </c>
      <c r="AG20" s="16">
        <v>1849</v>
      </c>
      <c r="AH20" s="16">
        <v>1104</v>
      </c>
      <c r="AI20" s="29">
        <f aca="true" t="shared" si="11" ref="AI20:AI83">SUM(AH20/AG20)</f>
        <v>0.597079502433748</v>
      </c>
    </row>
    <row r="21" spans="2:35" s="9" customFormat="1" ht="11.25">
      <c r="B21" s="50"/>
      <c r="C21" s="182"/>
      <c r="D21" s="63"/>
      <c r="E21" s="80" t="s">
        <v>61</v>
      </c>
      <c r="F21" s="81">
        <v>517</v>
      </c>
      <c r="G21" s="81">
        <v>223</v>
      </c>
      <c r="H21" s="29">
        <f t="shared" si="5"/>
        <v>0.43133462282398455</v>
      </c>
      <c r="I21" s="64"/>
      <c r="J21" s="17"/>
      <c r="K21" s="36"/>
      <c r="L21" s="17"/>
      <c r="M21" s="15"/>
      <c r="N21" s="17"/>
      <c r="O21" s="15"/>
      <c r="P21" s="17"/>
      <c r="Q21" s="15"/>
      <c r="R21" s="17"/>
      <c r="S21" s="122"/>
      <c r="T21" s="84" t="s">
        <v>106</v>
      </c>
      <c r="U21" s="16">
        <v>43</v>
      </c>
      <c r="V21" s="163" t="s">
        <v>29</v>
      </c>
      <c r="W21" s="16">
        <v>39</v>
      </c>
      <c r="X21" s="15">
        <f t="shared" si="6"/>
        <v>0.9069767441860465</v>
      </c>
      <c r="Y21" s="16">
        <v>16</v>
      </c>
      <c r="Z21" s="15">
        <f t="shared" si="7"/>
        <v>0.37209302325581395</v>
      </c>
      <c r="AA21" s="16">
        <v>17</v>
      </c>
      <c r="AB21" s="15">
        <f t="shared" si="8"/>
        <v>0.3953488372093023</v>
      </c>
      <c r="AC21" s="16">
        <v>0</v>
      </c>
      <c r="AD21" s="15">
        <f t="shared" si="9"/>
        <v>0</v>
      </c>
      <c r="AE21" s="16">
        <v>30</v>
      </c>
      <c r="AF21" s="15">
        <f t="shared" si="10"/>
        <v>0.6976744186046512</v>
      </c>
      <c r="AG21" s="16">
        <v>8</v>
      </c>
      <c r="AH21" s="16">
        <v>0</v>
      </c>
      <c r="AI21" s="29">
        <f t="shared" si="11"/>
        <v>0</v>
      </c>
    </row>
    <row r="22" spans="2:35" s="9" customFormat="1" ht="11.25">
      <c r="B22" s="50"/>
      <c r="C22" s="182"/>
      <c r="D22" s="63"/>
      <c r="E22" s="80"/>
      <c r="F22" s="17"/>
      <c r="G22" s="17"/>
      <c r="H22" s="29"/>
      <c r="I22" s="64"/>
      <c r="J22" s="17"/>
      <c r="K22" s="36"/>
      <c r="L22" s="17"/>
      <c r="M22" s="15"/>
      <c r="N22" s="17"/>
      <c r="O22" s="15"/>
      <c r="P22" s="17"/>
      <c r="Q22" s="15"/>
      <c r="R22" s="17"/>
      <c r="S22" s="122"/>
      <c r="T22" s="84" t="s">
        <v>107</v>
      </c>
      <c r="U22" s="16">
        <v>128</v>
      </c>
      <c r="V22" s="163" t="s">
        <v>29</v>
      </c>
      <c r="W22" s="16">
        <v>100</v>
      </c>
      <c r="X22" s="15">
        <f t="shared" si="6"/>
        <v>0.78125</v>
      </c>
      <c r="Y22" s="16">
        <v>59</v>
      </c>
      <c r="Z22" s="15">
        <f t="shared" si="7"/>
        <v>0.4609375</v>
      </c>
      <c r="AA22" s="16">
        <v>41</v>
      </c>
      <c r="AB22" s="15">
        <f t="shared" si="8"/>
        <v>0.3203125</v>
      </c>
      <c r="AC22" s="16">
        <v>1</v>
      </c>
      <c r="AD22" s="15">
        <f t="shared" si="9"/>
        <v>0.0078125</v>
      </c>
      <c r="AE22" s="16">
        <v>66</v>
      </c>
      <c r="AF22" s="15">
        <f t="shared" si="10"/>
        <v>0.515625</v>
      </c>
      <c r="AG22" s="16">
        <v>18</v>
      </c>
      <c r="AH22" s="16">
        <v>0</v>
      </c>
      <c r="AI22" s="29">
        <f t="shared" si="11"/>
        <v>0</v>
      </c>
    </row>
    <row r="23" spans="2:35" s="101" customFormat="1" ht="11.25">
      <c r="B23" s="69"/>
      <c r="C23" s="183"/>
      <c r="D23" s="73" t="s">
        <v>45</v>
      </c>
      <c r="E23" s="96"/>
      <c r="F23" s="97">
        <f>SUM(F20:F22)</f>
        <v>1033</v>
      </c>
      <c r="G23" s="97">
        <f>SUM(G20:G22)</f>
        <v>453</v>
      </c>
      <c r="H23" s="79">
        <f>SUM(G23/F23)</f>
        <v>0.43852855759922554</v>
      </c>
      <c r="I23" s="98">
        <f>SUM(I20:I22)</f>
        <v>100</v>
      </c>
      <c r="J23" s="99">
        <f>SUM(J20:J22)</f>
        <v>52</v>
      </c>
      <c r="K23" s="76">
        <f t="shared" si="4"/>
        <v>0.52</v>
      </c>
      <c r="L23" s="99">
        <f>SUM(L20:L22)</f>
        <v>50</v>
      </c>
      <c r="M23" s="77">
        <f t="shared" si="1"/>
        <v>0.5</v>
      </c>
      <c r="N23" s="99">
        <f>SUM(N20:N22)</f>
        <v>15</v>
      </c>
      <c r="O23" s="77">
        <f t="shared" si="2"/>
        <v>0.15</v>
      </c>
      <c r="P23" s="99">
        <f>SUM(P20:P22)</f>
        <v>2</v>
      </c>
      <c r="Q23" s="77">
        <f t="shared" si="0"/>
        <v>0.13333333333333333</v>
      </c>
      <c r="R23" s="99">
        <f>SUM(R20:R22)</f>
        <v>0</v>
      </c>
      <c r="S23" s="123">
        <f t="shared" si="3"/>
        <v>0</v>
      </c>
      <c r="T23" s="126"/>
      <c r="U23" s="100">
        <f>SUM(U20:U22)</f>
        <v>9585</v>
      </c>
      <c r="V23" s="77"/>
      <c r="W23" s="100">
        <f>SUM(W20:W22)</f>
        <v>1879</v>
      </c>
      <c r="X23" s="77">
        <f t="shared" si="6"/>
        <v>0.19603547209181013</v>
      </c>
      <c r="Y23" s="100">
        <f>SUM(Y20:Y22)</f>
        <v>168</v>
      </c>
      <c r="Z23" s="77">
        <f t="shared" si="7"/>
        <v>0.017527386541471048</v>
      </c>
      <c r="AA23" s="100">
        <f>SUM(AA20:AA22)</f>
        <v>1151</v>
      </c>
      <c r="AB23" s="77">
        <f t="shared" si="8"/>
        <v>0.12008346374543558</v>
      </c>
      <c r="AC23" s="100">
        <f>SUM(AC20:AC22)</f>
        <v>522</v>
      </c>
      <c r="AD23" s="77">
        <f t="shared" si="9"/>
        <v>0.054460093896713614</v>
      </c>
      <c r="AE23" s="100">
        <f>SUM(AE20:AE22)</f>
        <v>4771</v>
      </c>
      <c r="AF23" s="77">
        <f t="shared" si="10"/>
        <v>0.4977569118414189</v>
      </c>
      <c r="AG23" s="100">
        <f>SUM(AG20:AG22)</f>
        <v>1875</v>
      </c>
      <c r="AH23" s="100">
        <f>SUM(AH20:AH22)</f>
        <v>1104</v>
      </c>
      <c r="AI23" s="79">
        <f t="shared" si="11"/>
        <v>0.5888</v>
      </c>
    </row>
    <row r="24" spans="2:35" s="9" customFormat="1" ht="11.25">
      <c r="B24" s="50"/>
      <c r="C24" s="182">
        <v>680</v>
      </c>
      <c r="D24" s="63" t="s">
        <v>108</v>
      </c>
      <c r="E24" s="80" t="s">
        <v>60</v>
      </c>
      <c r="F24" s="81">
        <v>364</v>
      </c>
      <c r="G24" s="81">
        <v>156</v>
      </c>
      <c r="H24" s="29">
        <f>SUM(G24/F24)</f>
        <v>0.42857142857142855</v>
      </c>
      <c r="I24" s="64">
        <v>50</v>
      </c>
      <c r="J24" s="17">
        <v>39</v>
      </c>
      <c r="K24" s="36">
        <f t="shared" si="4"/>
        <v>0.78</v>
      </c>
      <c r="L24" s="17">
        <v>39</v>
      </c>
      <c r="M24" s="15">
        <f t="shared" si="1"/>
        <v>0.78</v>
      </c>
      <c r="N24" s="17">
        <v>4</v>
      </c>
      <c r="O24" s="15">
        <f t="shared" si="2"/>
        <v>0.08</v>
      </c>
      <c r="P24" s="17">
        <v>0</v>
      </c>
      <c r="Q24" s="15">
        <f t="shared" si="0"/>
        <v>0</v>
      </c>
      <c r="R24" s="17">
        <v>0</v>
      </c>
      <c r="S24" s="122">
        <f t="shared" si="3"/>
        <v>0</v>
      </c>
      <c r="T24" s="84" t="s">
        <v>108</v>
      </c>
      <c r="U24" s="16">
        <v>736</v>
      </c>
      <c r="V24" s="163" t="s">
        <v>29</v>
      </c>
      <c r="W24" s="16">
        <v>573</v>
      </c>
      <c r="X24" s="15">
        <f t="shared" si="6"/>
        <v>0.7785326086956522</v>
      </c>
      <c r="Y24" s="16">
        <v>303</v>
      </c>
      <c r="Z24" s="15">
        <f t="shared" si="7"/>
        <v>0.4116847826086957</v>
      </c>
      <c r="AA24" s="16">
        <v>192</v>
      </c>
      <c r="AB24" s="15">
        <f t="shared" si="8"/>
        <v>0.2608695652173913</v>
      </c>
      <c r="AC24" s="16" t="s">
        <v>110</v>
      </c>
      <c r="AD24" s="15">
        <f t="shared" si="9"/>
        <v>0.13179347826086957</v>
      </c>
      <c r="AE24" s="16">
        <v>290</v>
      </c>
      <c r="AF24" s="15">
        <f t="shared" si="10"/>
        <v>0.39402173913043476</v>
      </c>
      <c r="AG24" s="16">
        <v>118</v>
      </c>
      <c r="AH24" s="16">
        <v>0</v>
      </c>
      <c r="AI24" s="29">
        <f t="shared" si="11"/>
        <v>0</v>
      </c>
    </row>
    <row r="25" spans="2:35" s="9" customFormat="1" ht="11.25">
      <c r="B25" s="50"/>
      <c r="C25" s="182"/>
      <c r="D25" s="63"/>
      <c r="E25" s="80"/>
      <c r="F25" s="17"/>
      <c r="G25" s="17"/>
      <c r="H25" s="29"/>
      <c r="I25" s="64"/>
      <c r="J25" s="17"/>
      <c r="K25" s="36"/>
      <c r="L25" s="17"/>
      <c r="M25" s="15"/>
      <c r="N25" s="17"/>
      <c r="O25" s="15"/>
      <c r="P25" s="17"/>
      <c r="Q25" s="15"/>
      <c r="R25" s="17"/>
      <c r="S25" s="122"/>
      <c r="T25" s="84" t="s">
        <v>109</v>
      </c>
      <c r="U25" s="16">
        <v>111</v>
      </c>
      <c r="V25" s="163" t="s">
        <v>29</v>
      </c>
      <c r="W25" s="16">
        <v>89</v>
      </c>
      <c r="X25" s="15">
        <f t="shared" si="6"/>
        <v>0.8018018018018018</v>
      </c>
      <c r="Y25" s="16">
        <v>40</v>
      </c>
      <c r="Z25" s="15">
        <f t="shared" si="7"/>
        <v>0.36036036036036034</v>
      </c>
      <c r="AA25" s="16">
        <v>36</v>
      </c>
      <c r="AB25" s="15">
        <f t="shared" si="8"/>
        <v>0.32432432432432434</v>
      </c>
      <c r="AC25" s="16">
        <v>21</v>
      </c>
      <c r="AD25" s="15">
        <f t="shared" si="9"/>
        <v>0.1891891891891892</v>
      </c>
      <c r="AE25" s="16">
        <v>58</v>
      </c>
      <c r="AF25" s="15">
        <f t="shared" si="10"/>
        <v>0.5225225225225225</v>
      </c>
      <c r="AG25" s="16">
        <v>18</v>
      </c>
      <c r="AH25" s="16" t="s">
        <v>105</v>
      </c>
      <c r="AI25" s="29">
        <f t="shared" si="11"/>
        <v>0</v>
      </c>
    </row>
    <row r="26" spans="2:35" s="101" customFormat="1" ht="11.25">
      <c r="B26" s="69"/>
      <c r="C26" s="183"/>
      <c r="D26" s="73" t="s">
        <v>45</v>
      </c>
      <c r="E26" s="96"/>
      <c r="F26" s="97">
        <f>SUM(F24:F25)</f>
        <v>364</v>
      </c>
      <c r="G26" s="97">
        <f>SUM(G24:G25)</f>
        <v>156</v>
      </c>
      <c r="H26" s="79">
        <f>SUM(G26/F26)</f>
        <v>0.42857142857142855</v>
      </c>
      <c r="I26" s="98">
        <f>SUM(I24:I25)</f>
        <v>50</v>
      </c>
      <c r="J26" s="99">
        <f>SUM(J24:J25)</f>
        <v>39</v>
      </c>
      <c r="K26" s="76">
        <f t="shared" si="4"/>
        <v>0.78</v>
      </c>
      <c r="L26" s="99">
        <f>SUM(L24:L25)</f>
        <v>39</v>
      </c>
      <c r="M26" s="77">
        <f t="shared" si="1"/>
        <v>0.78</v>
      </c>
      <c r="N26" s="99">
        <f>SUM(N24:N25)</f>
        <v>4</v>
      </c>
      <c r="O26" s="77">
        <f t="shared" si="2"/>
        <v>0.08</v>
      </c>
      <c r="P26" s="99">
        <f>SUM(P24:P25)</f>
        <v>0</v>
      </c>
      <c r="Q26" s="77">
        <f t="shared" si="0"/>
        <v>0</v>
      </c>
      <c r="R26" s="99">
        <f>SUM(R24:R25)</f>
        <v>0</v>
      </c>
      <c r="S26" s="123">
        <f t="shared" si="3"/>
        <v>0</v>
      </c>
      <c r="T26" s="126"/>
      <c r="U26" s="100">
        <f>SUM(U24:U25)</f>
        <v>847</v>
      </c>
      <c r="V26" s="77"/>
      <c r="W26" s="100">
        <f>SUM(W24:W25)</f>
        <v>662</v>
      </c>
      <c r="X26" s="77">
        <f t="shared" si="6"/>
        <v>0.781582054309327</v>
      </c>
      <c r="Y26" s="100">
        <f>SUM(Y24:Y25)</f>
        <v>343</v>
      </c>
      <c r="Z26" s="77">
        <f t="shared" si="7"/>
        <v>0.4049586776859504</v>
      </c>
      <c r="AA26" s="100">
        <f>SUM(AA24:AA25)</f>
        <v>228</v>
      </c>
      <c r="AB26" s="77">
        <f t="shared" si="8"/>
        <v>0.269185360094451</v>
      </c>
      <c r="AC26" s="100">
        <f>SUM(AC24:AC25)</f>
        <v>21</v>
      </c>
      <c r="AD26" s="77">
        <f t="shared" si="9"/>
        <v>0.024793388429752067</v>
      </c>
      <c r="AE26" s="100">
        <f>SUM(AE24:AE25)</f>
        <v>348</v>
      </c>
      <c r="AF26" s="77">
        <f t="shared" si="10"/>
        <v>0.41086186540731995</v>
      </c>
      <c r="AG26" s="100">
        <f>SUM(AG24:AG25)</f>
        <v>136</v>
      </c>
      <c r="AH26" s="100">
        <f>SUM(AH24:AH25)</f>
        <v>0</v>
      </c>
      <c r="AI26" s="79">
        <f t="shared" si="11"/>
        <v>0</v>
      </c>
    </row>
    <row r="27" spans="2:35" s="9" customFormat="1" ht="11.25">
      <c r="B27" s="50"/>
      <c r="C27" s="182">
        <v>681</v>
      </c>
      <c r="D27" s="63" t="s">
        <v>112</v>
      </c>
      <c r="E27" s="80" t="s">
        <v>60</v>
      </c>
      <c r="F27" s="81">
        <v>256</v>
      </c>
      <c r="G27" s="81">
        <v>158</v>
      </c>
      <c r="H27" s="29">
        <f>SUM(G27/F27)</f>
        <v>0.6171875</v>
      </c>
      <c r="I27" s="64">
        <v>50</v>
      </c>
      <c r="J27" s="17">
        <v>42</v>
      </c>
      <c r="K27" s="36">
        <f t="shared" si="4"/>
        <v>0.84</v>
      </c>
      <c r="L27" s="17">
        <v>42</v>
      </c>
      <c r="M27" s="15">
        <f t="shared" si="1"/>
        <v>0.84</v>
      </c>
      <c r="N27" s="17">
        <v>13</v>
      </c>
      <c r="O27" s="15">
        <f t="shared" si="2"/>
        <v>0.26</v>
      </c>
      <c r="P27" s="17">
        <v>0</v>
      </c>
      <c r="Q27" s="15">
        <f t="shared" si="0"/>
        <v>0</v>
      </c>
      <c r="R27" s="17">
        <v>0</v>
      </c>
      <c r="S27" s="122">
        <f t="shared" si="3"/>
        <v>0</v>
      </c>
      <c r="T27" s="84" t="s">
        <v>112</v>
      </c>
      <c r="U27" s="16">
        <v>494</v>
      </c>
      <c r="V27" s="163" t="s">
        <v>29</v>
      </c>
      <c r="W27" s="16">
        <v>393</v>
      </c>
      <c r="X27" s="15">
        <f t="shared" si="6"/>
        <v>0.7955465587044535</v>
      </c>
      <c r="Y27" s="16">
        <v>132</v>
      </c>
      <c r="Z27" s="15">
        <f t="shared" si="7"/>
        <v>0.26720647773279355</v>
      </c>
      <c r="AA27" s="16">
        <v>91</v>
      </c>
      <c r="AB27" s="15">
        <f t="shared" si="8"/>
        <v>0.18421052631578946</v>
      </c>
      <c r="AC27" s="16">
        <v>54</v>
      </c>
      <c r="AD27" s="15">
        <f t="shared" si="9"/>
        <v>0.10931174089068826</v>
      </c>
      <c r="AE27" s="16">
        <v>208</v>
      </c>
      <c r="AF27" s="15">
        <f t="shared" si="10"/>
        <v>0.42105263157894735</v>
      </c>
      <c r="AG27" s="16">
        <v>96</v>
      </c>
      <c r="AH27" s="16">
        <v>2</v>
      </c>
      <c r="AI27" s="29">
        <f t="shared" si="11"/>
        <v>0.020833333333333332</v>
      </c>
    </row>
    <row r="28" spans="2:35" s="9" customFormat="1" ht="11.25">
      <c r="B28" s="50"/>
      <c r="C28" s="182"/>
      <c r="D28" s="63"/>
      <c r="E28" s="80"/>
      <c r="F28" s="17"/>
      <c r="G28" s="17"/>
      <c r="H28" s="29"/>
      <c r="I28" s="64"/>
      <c r="J28" s="17"/>
      <c r="K28" s="36"/>
      <c r="L28" s="17"/>
      <c r="M28" s="15"/>
      <c r="N28" s="17"/>
      <c r="O28" s="15"/>
      <c r="P28" s="17"/>
      <c r="Q28" s="15"/>
      <c r="R28" s="17"/>
      <c r="S28" s="122"/>
      <c r="T28" s="84" t="s">
        <v>113</v>
      </c>
      <c r="U28" s="16">
        <v>180</v>
      </c>
      <c r="V28" s="163" t="s">
        <v>29</v>
      </c>
      <c r="W28" s="16">
        <v>140</v>
      </c>
      <c r="X28" s="15">
        <f t="shared" si="6"/>
        <v>0.7777777777777778</v>
      </c>
      <c r="Y28" s="16">
        <v>91</v>
      </c>
      <c r="Z28" s="15">
        <f t="shared" si="7"/>
        <v>0.5055555555555555</v>
      </c>
      <c r="AA28" s="16">
        <v>46</v>
      </c>
      <c r="AB28" s="15">
        <f t="shared" si="8"/>
        <v>0.25555555555555554</v>
      </c>
      <c r="AC28" s="16">
        <v>29</v>
      </c>
      <c r="AD28" s="15">
        <f t="shared" si="9"/>
        <v>0.16111111111111112</v>
      </c>
      <c r="AE28" s="16">
        <v>72</v>
      </c>
      <c r="AF28" s="15">
        <f t="shared" si="10"/>
        <v>0.4</v>
      </c>
      <c r="AG28" s="16">
        <v>31</v>
      </c>
      <c r="AH28" s="16" t="s">
        <v>105</v>
      </c>
      <c r="AI28" s="29">
        <f t="shared" si="11"/>
        <v>0</v>
      </c>
    </row>
    <row r="29" spans="2:35" s="101" customFormat="1" ht="11.25">
      <c r="B29" s="69"/>
      <c r="C29" s="183"/>
      <c r="D29" s="73" t="s">
        <v>45</v>
      </c>
      <c r="E29" s="96"/>
      <c r="F29" s="97">
        <f>SUM(F27:F28)</f>
        <v>256</v>
      </c>
      <c r="G29" s="97">
        <f>SUM(G27:G28)</f>
        <v>158</v>
      </c>
      <c r="H29" s="79">
        <f aca="true" t="shared" si="12" ref="H29:H34">SUM(G29/F29)</f>
        <v>0.6171875</v>
      </c>
      <c r="I29" s="98">
        <f>SUM(I27:I28)</f>
        <v>50</v>
      </c>
      <c r="J29" s="99">
        <f>SUM(J27:J28)</f>
        <v>42</v>
      </c>
      <c r="K29" s="76">
        <f t="shared" si="4"/>
        <v>0.84</v>
      </c>
      <c r="L29" s="99">
        <f>SUM(L27:L28)</f>
        <v>42</v>
      </c>
      <c r="M29" s="77">
        <f t="shared" si="1"/>
        <v>0.84</v>
      </c>
      <c r="N29" s="99">
        <f>SUM(N27:N28)</f>
        <v>13</v>
      </c>
      <c r="O29" s="77">
        <f t="shared" si="2"/>
        <v>0.26</v>
      </c>
      <c r="P29" s="99">
        <f>SUM(P27:P28)</f>
        <v>0</v>
      </c>
      <c r="Q29" s="77">
        <f t="shared" si="0"/>
        <v>0</v>
      </c>
      <c r="R29" s="99">
        <f>SUM(R27:R28)</f>
        <v>0</v>
      </c>
      <c r="S29" s="123">
        <f t="shared" si="3"/>
        <v>0</v>
      </c>
      <c r="T29" s="126"/>
      <c r="U29" s="100">
        <f>SUM(U27:U28)</f>
        <v>674</v>
      </c>
      <c r="V29" s="77"/>
      <c r="W29" s="100">
        <f>SUM(W27:W28)</f>
        <v>533</v>
      </c>
      <c r="X29" s="77">
        <f t="shared" si="6"/>
        <v>0.7908011869436202</v>
      </c>
      <c r="Y29" s="100">
        <f>SUM(Y27:Y28)</f>
        <v>223</v>
      </c>
      <c r="Z29" s="77">
        <f t="shared" si="7"/>
        <v>0.33086053412462907</v>
      </c>
      <c r="AA29" s="100">
        <f>SUM(AA27:AA28)</f>
        <v>137</v>
      </c>
      <c r="AB29" s="77">
        <f t="shared" si="8"/>
        <v>0.2032640949554896</v>
      </c>
      <c r="AC29" s="100">
        <f>SUM(AC27:AC28)</f>
        <v>83</v>
      </c>
      <c r="AD29" s="77">
        <f t="shared" si="9"/>
        <v>0.12314540059347182</v>
      </c>
      <c r="AE29" s="100">
        <f>SUM(AE27:AE28)</f>
        <v>280</v>
      </c>
      <c r="AF29" s="77">
        <f t="shared" si="10"/>
        <v>0.41543026706231456</v>
      </c>
      <c r="AG29" s="100">
        <f>SUM(AG27:AG28)</f>
        <v>127</v>
      </c>
      <c r="AH29" s="100">
        <f>SUM(AH27:AH28)</f>
        <v>2</v>
      </c>
      <c r="AI29" s="79">
        <f t="shared" si="11"/>
        <v>0.015748031496062992</v>
      </c>
    </row>
    <row r="30" spans="2:35" s="9" customFormat="1" ht="11.25">
      <c r="B30" s="50"/>
      <c r="C30" s="182">
        <v>686</v>
      </c>
      <c r="D30" s="63" t="s">
        <v>115</v>
      </c>
      <c r="E30" s="80" t="s">
        <v>60</v>
      </c>
      <c r="F30" s="81">
        <v>175</v>
      </c>
      <c r="G30" s="81">
        <v>86</v>
      </c>
      <c r="H30" s="29">
        <f t="shared" si="12"/>
        <v>0.49142857142857144</v>
      </c>
      <c r="I30" s="64">
        <v>50</v>
      </c>
      <c r="J30" s="17">
        <v>48</v>
      </c>
      <c r="K30" s="36">
        <f t="shared" si="4"/>
        <v>0.96</v>
      </c>
      <c r="L30" s="17">
        <v>35</v>
      </c>
      <c r="M30" s="15">
        <f t="shared" si="1"/>
        <v>0.7</v>
      </c>
      <c r="N30" s="17">
        <v>5</v>
      </c>
      <c r="O30" s="15">
        <f t="shared" si="2"/>
        <v>0.1</v>
      </c>
      <c r="P30" s="17">
        <v>0</v>
      </c>
      <c r="Q30" s="15">
        <f t="shared" si="0"/>
        <v>0</v>
      </c>
      <c r="R30" s="17">
        <v>0</v>
      </c>
      <c r="S30" s="122">
        <f t="shared" si="3"/>
        <v>0</v>
      </c>
      <c r="T30" s="84" t="s">
        <v>115</v>
      </c>
      <c r="U30" s="16">
        <v>482</v>
      </c>
      <c r="V30" s="163" t="s">
        <v>29</v>
      </c>
      <c r="W30" s="16">
        <v>365</v>
      </c>
      <c r="X30" s="15">
        <f t="shared" si="6"/>
        <v>0.7572614107883817</v>
      </c>
      <c r="Y30" s="16">
        <v>161</v>
      </c>
      <c r="Z30" s="15">
        <f t="shared" si="7"/>
        <v>0.33402489626556015</v>
      </c>
      <c r="AA30" s="16">
        <v>100</v>
      </c>
      <c r="AB30" s="15">
        <f t="shared" si="8"/>
        <v>0.2074688796680498</v>
      </c>
      <c r="AC30" s="16">
        <v>26</v>
      </c>
      <c r="AD30" s="15">
        <f t="shared" si="9"/>
        <v>0.05394190871369295</v>
      </c>
      <c r="AE30" s="16">
        <v>202</v>
      </c>
      <c r="AF30" s="15">
        <f t="shared" si="10"/>
        <v>0.4190871369294606</v>
      </c>
      <c r="AG30" s="16">
        <v>85</v>
      </c>
      <c r="AH30" s="16">
        <v>0</v>
      </c>
      <c r="AI30" s="29">
        <f t="shared" si="11"/>
        <v>0</v>
      </c>
    </row>
    <row r="31" spans="2:35" s="101" customFormat="1" ht="11.25">
      <c r="B31" s="69"/>
      <c r="C31" s="183"/>
      <c r="D31" s="73" t="s">
        <v>45</v>
      </c>
      <c r="E31" s="96"/>
      <c r="F31" s="97">
        <f>SUM(F30:F30)</f>
        <v>175</v>
      </c>
      <c r="G31" s="97">
        <f>SUM(G30:G30)</f>
        <v>86</v>
      </c>
      <c r="H31" s="79">
        <f t="shared" si="12"/>
        <v>0.49142857142857144</v>
      </c>
      <c r="I31" s="98">
        <f>SUM(I30:I30)</f>
        <v>50</v>
      </c>
      <c r="J31" s="99">
        <f>SUM(J30:J30)</f>
        <v>48</v>
      </c>
      <c r="K31" s="76">
        <f t="shared" si="4"/>
        <v>0.96</v>
      </c>
      <c r="L31" s="99">
        <f>SUM(L30:L30)</f>
        <v>35</v>
      </c>
      <c r="M31" s="77">
        <f t="shared" si="1"/>
        <v>0.7</v>
      </c>
      <c r="N31" s="99">
        <f>SUM(N30:N30)</f>
        <v>5</v>
      </c>
      <c r="O31" s="77">
        <f t="shared" si="2"/>
        <v>0.1</v>
      </c>
      <c r="P31" s="99">
        <f>SUM(P30:P30)</f>
        <v>0</v>
      </c>
      <c r="Q31" s="77">
        <f t="shared" si="0"/>
        <v>0</v>
      </c>
      <c r="R31" s="99">
        <f>SUM(R30:R30)</f>
        <v>0</v>
      </c>
      <c r="S31" s="123">
        <f t="shared" si="3"/>
        <v>0</v>
      </c>
      <c r="T31" s="126"/>
      <c r="U31" s="100">
        <f>SUM(U30:U30)</f>
        <v>482</v>
      </c>
      <c r="V31" s="77"/>
      <c r="W31" s="100">
        <f>SUM(W30:W30)</f>
        <v>365</v>
      </c>
      <c r="X31" s="77">
        <f t="shared" si="6"/>
        <v>0.7572614107883817</v>
      </c>
      <c r="Y31" s="100">
        <f>SUM(Y30:Y30)</f>
        <v>161</v>
      </c>
      <c r="Z31" s="77">
        <f t="shared" si="7"/>
        <v>0.33402489626556015</v>
      </c>
      <c r="AA31" s="100">
        <f>SUM(AA30:AA30)</f>
        <v>100</v>
      </c>
      <c r="AB31" s="77">
        <f t="shared" si="8"/>
        <v>0.2074688796680498</v>
      </c>
      <c r="AC31" s="100">
        <f>SUM(AC30:AC30)</f>
        <v>26</v>
      </c>
      <c r="AD31" s="77">
        <f t="shared" si="9"/>
        <v>0.05394190871369295</v>
      </c>
      <c r="AE31" s="100">
        <f>SUM(AE30:AE30)</f>
        <v>202</v>
      </c>
      <c r="AF31" s="77">
        <f t="shared" si="10"/>
        <v>0.4190871369294606</v>
      </c>
      <c r="AG31" s="100">
        <f>SUM(AG30:AG30)</f>
        <v>85</v>
      </c>
      <c r="AH31" s="100">
        <f>SUM(AH30:AH30)</f>
        <v>0</v>
      </c>
      <c r="AI31" s="79">
        <f t="shared" si="11"/>
        <v>0</v>
      </c>
    </row>
    <row r="32" spans="2:35" s="9" customFormat="1" ht="11.25">
      <c r="B32" s="50"/>
      <c r="C32" s="182">
        <v>687</v>
      </c>
      <c r="D32" s="63" t="s">
        <v>116</v>
      </c>
      <c r="E32" s="80" t="s">
        <v>60</v>
      </c>
      <c r="F32" s="81">
        <v>127</v>
      </c>
      <c r="G32" s="81">
        <v>85</v>
      </c>
      <c r="H32" s="29">
        <f t="shared" si="12"/>
        <v>0.6692913385826772</v>
      </c>
      <c r="I32" s="64">
        <v>50</v>
      </c>
      <c r="J32" s="17">
        <v>50</v>
      </c>
      <c r="K32" s="36">
        <f t="shared" si="4"/>
        <v>1</v>
      </c>
      <c r="L32" s="17">
        <v>31</v>
      </c>
      <c r="M32" s="15">
        <f t="shared" si="1"/>
        <v>0.62</v>
      </c>
      <c r="N32" s="17">
        <v>14</v>
      </c>
      <c r="O32" s="15">
        <f t="shared" si="2"/>
        <v>0.28</v>
      </c>
      <c r="P32" s="17">
        <v>0</v>
      </c>
      <c r="Q32" s="15">
        <f t="shared" si="0"/>
        <v>0</v>
      </c>
      <c r="R32" s="17">
        <v>0</v>
      </c>
      <c r="S32" s="122">
        <f t="shared" si="3"/>
        <v>0</v>
      </c>
      <c r="T32" s="84" t="s">
        <v>116</v>
      </c>
      <c r="U32" s="16">
        <v>298</v>
      </c>
      <c r="V32" s="163" t="s">
        <v>29</v>
      </c>
      <c r="W32" s="16">
        <v>226</v>
      </c>
      <c r="X32" s="15">
        <f t="shared" si="6"/>
        <v>0.7583892617449665</v>
      </c>
      <c r="Y32" s="16">
        <v>94</v>
      </c>
      <c r="Z32" s="15">
        <f t="shared" si="7"/>
        <v>0.31543624161073824</v>
      </c>
      <c r="AA32" s="16">
        <v>50</v>
      </c>
      <c r="AB32" s="15">
        <f t="shared" si="8"/>
        <v>0.16778523489932887</v>
      </c>
      <c r="AC32" s="16">
        <v>53</v>
      </c>
      <c r="AD32" s="15">
        <f t="shared" si="9"/>
        <v>0.17785234899328858</v>
      </c>
      <c r="AE32" s="16">
        <v>113</v>
      </c>
      <c r="AF32" s="15">
        <f t="shared" si="10"/>
        <v>0.37919463087248323</v>
      </c>
      <c r="AG32" s="16">
        <v>53</v>
      </c>
      <c r="AH32" s="16">
        <v>0</v>
      </c>
      <c r="AI32" s="29">
        <f t="shared" si="11"/>
        <v>0</v>
      </c>
    </row>
    <row r="33" spans="2:35" s="101" customFormat="1" ht="11.25">
      <c r="B33" s="69"/>
      <c r="C33" s="183"/>
      <c r="D33" s="73" t="s">
        <v>45</v>
      </c>
      <c r="E33" s="96"/>
      <c r="F33" s="97">
        <f>SUM(F32)</f>
        <v>127</v>
      </c>
      <c r="G33" s="97">
        <f>SUM(G31:G32)</f>
        <v>171</v>
      </c>
      <c r="H33" s="79">
        <f t="shared" si="12"/>
        <v>1.3464566929133859</v>
      </c>
      <c r="I33" s="98">
        <f>SUM(I32)</f>
        <v>50</v>
      </c>
      <c r="J33" s="99">
        <f>SUM(J32)</f>
        <v>50</v>
      </c>
      <c r="K33" s="76">
        <f t="shared" si="4"/>
        <v>1</v>
      </c>
      <c r="L33" s="99">
        <f>SUM(L32)</f>
        <v>31</v>
      </c>
      <c r="M33" s="77">
        <f t="shared" si="1"/>
        <v>0.62</v>
      </c>
      <c r="N33" s="99">
        <f>SUM(N32)</f>
        <v>14</v>
      </c>
      <c r="O33" s="77">
        <f t="shared" si="2"/>
        <v>0.28</v>
      </c>
      <c r="P33" s="99">
        <f>SUM(P32)</f>
        <v>0</v>
      </c>
      <c r="Q33" s="77">
        <f t="shared" si="0"/>
        <v>0</v>
      </c>
      <c r="R33" s="99">
        <f>SUM(R32:R32)</f>
        <v>0</v>
      </c>
      <c r="S33" s="123">
        <f t="shared" si="3"/>
        <v>0</v>
      </c>
      <c r="T33" s="126"/>
      <c r="U33" s="100">
        <f>SUM(U32)</f>
        <v>298</v>
      </c>
      <c r="V33" s="77"/>
      <c r="W33" s="100">
        <f>SUM(W32)</f>
        <v>226</v>
      </c>
      <c r="X33" s="77">
        <f t="shared" si="6"/>
        <v>0.7583892617449665</v>
      </c>
      <c r="Y33" s="100">
        <f>SUM(Y32)</f>
        <v>94</v>
      </c>
      <c r="Z33" s="77">
        <f t="shared" si="7"/>
        <v>0.31543624161073824</v>
      </c>
      <c r="AA33" s="100">
        <f>SUM(AA32)</f>
        <v>50</v>
      </c>
      <c r="AB33" s="77">
        <f t="shared" si="8"/>
        <v>0.16778523489932887</v>
      </c>
      <c r="AC33" s="100">
        <f>SUM(AC32)</f>
        <v>53</v>
      </c>
      <c r="AD33" s="77">
        <f t="shared" si="9"/>
        <v>0.17785234899328858</v>
      </c>
      <c r="AE33" s="100">
        <f>SUM(AE32)</f>
        <v>113</v>
      </c>
      <c r="AF33" s="77">
        <f t="shared" si="10"/>
        <v>0.37919463087248323</v>
      </c>
      <c r="AG33" s="100">
        <f>SUM(AG32)</f>
        <v>53</v>
      </c>
      <c r="AH33" s="100">
        <f>SUM(AH32)</f>
        <v>0</v>
      </c>
      <c r="AI33" s="79">
        <f t="shared" si="11"/>
        <v>0</v>
      </c>
    </row>
    <row r="34" spans="2:35" s="9" customFormat="1" ht="11.25">
      <c r="B34" s="50"/>
      <c r="C34" s="182">
        <v>688</v>
      </c>
      <c r="D34" s="63" t="s">
        <v>117</v>
      </c>
      <c r="E34" s="80" t="s">
        <v>60</v>
      </c>
      <c r="F34" s="81">
        <v>397</v>
      </c>
      <c r="G34" s="81">
        <v>121</v>
      </c>
      <c r="H34" s="29">
        <f t="shared" si="12"/>
        <v>0.3047858942065491</v>
      </c>
      <c r="I34" s="64">
        <v>50</v>
      </c>
      <c r="J34" s="17">
        <v>50</v>
      </c>
      <c r="K34" s="36">
        <f t="shared" si="4"/>
        <v>1</v>
      </c>
      <c r="L34" s="17">
        <v>45</v>
      </c>
      <c r="M34" s="15">
        <f t="shared" si="1"/>
        <v>0.9</v>
      </c>
      <c r="N34" s="17">
        <v>10</v>
      </c>
      <c r="O34" s="15">
        <f t="shared" si="2"/>
        <v>0.2</v>
      </c>
      <c r="P34" s="17">
        <v>0</v>
      </c>
      <c r="Q34" s="15">
        <f t="shared" si="0"/>
        <v>0</v>
      </c>
      <c r="R34" s="17">
        <v>0</v>
      </c>
      <c r="S34" s="122">
        <f t="shared" si="3"/>
        <v>0</v>
      </c>
      <c r="T34" s="84" t="s">
        <v>117</v>
      </c>
      <c r="U34" s="16">
        <v>398</v>
      </c>
      <c r="V34" s="163" t="s">
        <v>29</v>
      </c>
      <c r="W34" s="16">
        <v>310</v>
      </c>
      <c r="X34" s="15">
        <f t="shared" si="6"/>
        <v>0.7788944723618091</v>
      </c>
      <c r="Y34" s="16">
        <v>88</v>
      </c>
      <c r="Z34" s="15">
        <f t="shared" si="7"/>
        <v>0.22110552763819097</v>
      </c>
      <c r="AA34" s="16">
        <v>97</v>
      </c>
      <c r="AB34" s="15">
        <f t="shared" si="8"/>
        <v>0.24371859296482412</v>
      </c>
      <c r="AC34" s="16">
        <v>44</v>
      </c>
      <c r="AD34" s="15">
        <f t="shared" si="9"/>
        <v>0.11055276381909548</v>
      </c>
      <c r="AE34" s="16">
        <v>159</v>
      </c>
      <c r="AF34" s="15">
        <f t="shared" si="10"/>
        <v>0.39949748743718594</v>
      </c>
      <c r="AG34" s="16">
        <v>64</v>
      </c>
      <c r="AH34" s="16">
        <v>0</v>
      </c>
      <c r="AI34" s="29">
        <f t="shared" si="11"/>
        <v>0</v>
      </c>
    </row>
    <row r="35" spans="2:35" s="9" customFormat="1" ht="11.25">
      <c r="B35" s="50"/>
      <c r="C35" s="182"/>
      <c r="D35" s="63"/>
      <c r="E35" s="80"/>
      <c r="F35" s="17"/>
      <c r="G35" s="17"/>
      <c r="H35" s="29"/>
      <c r="I35" s="64"/>
      <c r="J35" s="17"/>
      <c r="K35" s="36"/>
      <c r="L35" s="17"/>
      <c r="M35" s="15"/>
      <c r="N35" s="17"/>
      <c r="O35" s="15"/>
      <c r="P35" s="17"/>
      <c r="Q35" s="15"/>
      <c r="R35" s="17"/>
      <c r="S35" s="122"/>
      <c r="T35" s="84" t="s">
        <v>118</v>
      </c>
      <c r="U35" s="16">
        <v>250</v>
      </c>
      <c r="V35" s="163" t="s">
        <v>29</v>
      </c>
      <c r="W35" s="16">
        <v>202</v>
      </c>
      <c r="X35" s="15">
        <f t="shared" si="6"/>
        <v>0.808</v>
      </c>
      <c r="Y35" s="16">
        <v>122</v>
      </c>
      <c r="Z35" s="15">
        <f t="shared" si="7"/>
        <v>0.488</v>
      </c>
      <c r="AA35" s="16">
        <v>69</v>
      </c>
      <c r="AB35" s="15">
        <f t="shared" si="8"/>
        <v>0.276</v>
      </c>
      <c r="AC35" s="16">
        <v>49</v>
      </c>
      <c r="AD35" s="15">
        <f t="shared" si="9"/>
        <v>0.196</v>
      </c>
      <c r="AE35" s="16">
        <v>123</v>
      </c>
      <c r="AF35" s="15">
        <f t="shared" si="10"/>
        <v>0.492</v>
      </c>
      <c r="AG35" s="16">
        <v>47</v>
      </c>
      <c r="AH35" s="16" t="s">
        <v>105</v>
      </c>
      <c r="AI35" s="29">
        <f t="shared" si="11"/>
        <v>0</v>
      </c>
    </row>
    <row r="36" spans="2:35" s="9" customFormat="1" ht="11.25">
      <c r="B36" s="50"/>
      <c r="C36" s="182"/>
      <c r="D36" s="63"/>
      <c r="E36" s="80"/>
      <c r="F36" s="17"/>
      <c r="G36" s="17"/>
      <c r="H36" s="29"/>
      <c r="I36" s="64"/>
      <c r="J36" s="17"/>
      <c r="K36" s="36"/>
      <c r="L36" s="17"/>
      <c r="M36" s="15"/>
      <c r="N36" s="17"/>
      <c r="O36" s="15"/>
      <c r="P36" s="17"/>
      <c r="Q36" s="15"/>
      <c r="R36" s="17"/>
      <c r="S36" s="122"/>
      <c r="T36" s="84" t="s">
        <v>119</v>
      </c>
      <c r="U36" s="16">
        <v>37</v>
      </c>
      <c r="V36" s="163" t="s">
        <v>29</v>
      </c>
      <c r="W36" s="16">
        <v>26</v>
      </c>
      <c r="X36" s="15">
        <f t="shared" si="6"/>
        <v>0.7027027027027027</v>
      </c>
      <c r="Y36" s="16">
        <v>3</v>
      </c>
      <c r="Z36" s="15">
        <f t="shared" si="7"/>
        <v>0.08108108108108109</v>
      </c>
      <c r="AA36" s="16">
        <v>12</v>
      </c>
      <c r="AB36" s="15">
        <f t="shared" si="8"/>
        <v>0.32432432432432434</v>
      </c>
      <c r="AC36" s="16">
        <v>3</v>
      </c>
      <c r="AD36" s="15">
        <f t="shared" si="9"/>
        <v>0.08108108108108109</v>
      </c>
      <c r="AE36" s="16">
        <v>19</v>
      </c>
      <c r="AF36" s="15">
        <f t="shared" si="10"/>
        <v>0.5135135135135135</v>
      </c>
      <c r="AG36" s="16">
        <v>5</v>
      </c>
      <c r="AH36" s="16" t="s">
        <v>105</v>
      </c>
      <c r="AI36" s="29">
        <f t="shared" si="11"/>
        <v>0</v>
      </c>
    </row>
    <row r="37" spans="2:35" s="101" customFormat="1" ht="11.25">
      <c r="B37" s="69"/>
      <c r="C37" s="183"/>
      <c r="D37" s="73" t="s">
        <v>45</v>
      </c>
      <c r="E37" s="96"/>
      <c r="F37" s="97">
        <f>SUM(F34:F36)</f>
        <v>397</v>
      </c>
      <c r="G37" s="97">
        <f>SUM(G34:G36)</f>
        <v>121</v>
      </c>
      <c r="H37" s="79">
        <f>SUM(G37/F37)</f>
        <v>0.3047858942065491</v>
      </c>
      <c r="I37" s="98">
        <f>SUM(I34:I36)</f>
        <v>50</v>
      </c>
      <c r="J37" s="99">
        <f>SUM(J34:J36)</f>
        <v>50</v>
      </c>
      <c r="K37" s="76">
        <f t="shared" si="4"/>
        <v>1</v>
      </c>
      <c r="L37" s="99">
        <f>SUM(L34:L36)</f>
        <v>45</v>
      </c>
      <c r="M37" s="77">
        <f t="shared" si="1"/>
        <v>0.9</v>
      </c>
      <c r="N37" s="99">
        <f>SUM(N34:N36)</f>
        <v>10</v>
      </c>
      <c r="O37" s="77">
        <f t="shared" si="2"/>
        <v>0.2</v>
      </c>
      <c r="P37" s="99">
        <f>SUM(P34:P36)</f>
        <v>0</v>
      </c>
      <c r="Q37" s="77">
        <f t="shared" si="0"/>
        <v>0</v>
      </c>
      <c r="R37" s="99">
        <f>SUM(R34:R36)</f>
        <v>0</v>
      </c>
      <c r="S37" s="123">
        <f t="shared" si="3"/>
        <v>0</v>
      </c>
      <c r="T37" s="126"/>
      <c r="U37" s="100">
        <f>SUM(U34:U36)</f>
        <v>685</v>
      </c>
      <c r="V37" s="77"/>
      <c r="W37" s="100">
        <f>SUM(W34:W36)</f>
        <v>538</v>
      </c>
      <c r="X37" s="77">
        <f t="shared" si="6"/>
        <v>0.7854014598540145</v>
      </c>
      <c r="Y37" s="100">
        <f>SUM(Y34:Y36)</f>
        <v>213</v>
      </c>
      <c r="Z37" s="77">
        <f t="shared" si="7"/>
        <v>0.310948905109489</v>
      </c>
      <c r="AA37" s="100">
        <f>SUM(AA34:AA36)</f>
        <v>178</v>
      </c>
      <c r="AB37" s="77">
        <f t="shared" si="8"/>
        <v>0.25985401459854013</v>
      </c>
      <c r="AC37" s="100">
        <f>SUM(AC34:AC36)</f>
        <v>96</v>
      </c>
      <c r="AD37" s="77">
        <f t="shared" si="9"/>
        <v>0.14014598540145987</v>
      </c>
      <c r="AE37" s="100">
        <f>SUM(AE34:AE36)</f>
        <v>301</v>
      </c>
      <c r="AF37" s="77">
        <f t="shared" si="10"/>
        <v>0.4394160583941606</v>
      </c>
      <c r="AG37" s="100">
        <f>SUM(AG34:AG36)</f>
        <v>116</v>
      </c>
      <c r="AH37" s="100">
        <f>SUM(AH34:AH36)</f>
        <v>0</v>
      </c>
      <c r="AI37" s="79">
        <f t="shared" si="11"/>
        <v>0</v>
      </c>
    </row>
    <row r="38" spans="2:35" s="9" customFormat="1" ht="11.25">
      <c r="B38" s="50"/>
      <c r="C38" s="182">
        <v>691</v>
      </c>
      <c r="D38" s="63" t="s">
        <v>121</v>
      </c>
      <c r="E38" s="80" t="s">
        <v>60</v>
      </c>
      <c r="F38" s="81">
        <v>321</v>
      </c>
      <c r="G38" s="81">
        <v>123</v>
      </c>
      <c r="H38" s="29">
        <f>SUM(G38/F38)</f>
        <v>0.38317757009345793</v>
      </c>
      <c r="I38" s="64">
        <v>50</v>
      </c>
      <c r="J38" s="17">
        <v>50</v>
      </c>
      <c r="K38" s="36">
        <f t="shared" si="4"/>
        <v>1</v>
      </c>
      <c r="L38" s="17">
        <v>35</v>
      </c>
      <c r="M38" s="15">
        <f t="shared" si="1"/>
        <v>0.7</v>
      </c>
      <c r="N38" s="17">
        <v>17</v>
      </c>
      <c r="O38" s="15">
        <f t="shared" si="2"/>
        <v>0.34</v>
      </c>
      <c r="P38" s="17">
        <v>0</v>
      </c>
      <c r="Q38" s="15">
        <f t="shared" si="0"/>
        <v>0</v>
      </c>
      <c r="R38" s="17">
        <v>0</v>
      </c>
      <c r="S38" s="122">
        <f t="shared" si="3"/>
        <v>0</v>
      </c>
      <c r="T38" s="84" t="s">
        <v>121</v>
      </c>
      <c r="U38" s="16">
        <v>197</v>
      </c>
      <c r="V38" s="163" t="s">
        <v>29</v>
      </c>
      <c r="W38" s="16">
        <v>151</v>
      </c>
      <c r="X38" s="15">
        <f t="shared" si="6"/>
        <v>0.766497461928934</v>
      </c>
      <c r="Y38" s="16">
        <v>35</v>
      </c>
      <c r="Z38" s="15">
        <f t="shared" si="7"/>
        <v>0.17766497461928935</v>
      </c>
      <c r="AA38" s="16">
        <v>52</v>
      </c>
      <c r="AB38" s="15">
        <f t="shared" si="8"/>
        <v>0.2639593908629442</v>
      </c>
      <c r="AC38" s="16">
        <v>22</v>
      </c>
      <c r="AD38" s="15">
        <f t="shared" si="9"/>
        <v>0.1116751269035533</v>
      </c>
      <c r="AE38" s="16">
        <v>86</v>
      </c>
      <c r="AF38" s="15">
        <f t="shared" si="10"/>
        <v>0.4365482233502538</v>
      </c>
      <c r="AG38" s="16">
        <v>30</v>
      </c>
      <c r="AH38" s="16" t="s">
        <v>105</v>
      </c>
      <c r="AI38" s="29">
        <f t="shared" si="11"/>
        <v>0</v>
      </c>
    </row>
    <row r="39" spans="2:35" s="101" customFormat="1" ht="11.25">
      <c r="B39" s="69"/>
      <c r="C39" s="183"/>
      <c r="D39" s="73" t="s">
        <v>45</v>
      </c>
      <c r="E39" s="96"/>
      <c r="F39" s="97">
        <f>SUM(F38:F38)</f>
        <v>321</v>
      </c>
      <c r="G39" s="97">
        <f>SUM(G38:G38)</f>
        <v>123</v>
      </c>
      <c r="H39" s="79">
        <f>SUM(G39/F39)</f>
        <v>0.38317757009345793</v>
      </c>
      <c r="I39" s="98">
        <f>SUM(I38:I38)</f>
        <v>50</v>
      </c>
      <c r="J39" s="99">
        <f>SUM(J38:J38)</f>
        <v>50</v>
      </c>
      <c r="K39" s="76">
        <f t="shared" si="4"/>
        <v>1</v>
      </c>
      <c r="L39" s="99">
        <f>SUM(L38:L38)</f>
        <v>35</v>
      </c>
      <c r="M39" s="77">
        <f t="shared" si="1"/>
        <v>0.7</v>
      </c>
      <c r="N39" s="99">
        <f>SUM(N38:N38)</f>
        <v>17</v>
      </c>
      <c r="O39" s="77">
        <f t="shared" si="2"/>
        <v>0.34</v>
      </c>
      <c r="P39" s="99">
        <f>SUM(P38:P38)</f>
        <v>0</v>
      </c>
      <c r="Q39" s="77">
        <f t="shared" si="0"/>
        <v>0</v>
      </c>
      <c r="R39" s="99">
        <f>SUM(R38:R38)</f>
        <v>0</v>
      </c>
      <c r="S39" s="123">
        <f t="shared" si="3"/>
        <v>0</v>
      </c>
      <c r="T39" s="126"/>
      <c r="U39" s="100">
        <f>SUM(U38:U38)</f>
        <v>197</v>
      </c>
      <c r="V39" s="77"/>
      <c r="W39" s="100">
        <f>SUM(W38:W38)</f>
        <v>151</v>
      </c>
      <c r="X39" s="77">
        <f t="shared" si="6"/>
        <v>0.766497461928934</v>
      </c>
      <c r="Y39" s="100">
        <f>SUM(Y38:Y38)</f>
        <v>35</v>
      </c>
      <c r="Z39" s="77">
        <f t="shared" si="7"/>
        <v>0.17766497461928935</v>
      </c>
      <c r="AA39" s="100">
        <f>SUM(AA38:AA38)</f>
        <v>52</v>
      </c>
      <c r="AB39" s="77">
        <f t="shared" si="8"/>
        <v>0.2639593908629442</v>
      </c>
      <c r="AC39" s="100">
        <f>SUM(AC38:AC38)</f>
        <v>22</v>
      </c>
      <c r="AD39" s="77">
        <f t="shared" si="9"/>
        <v>0.1116751269035533</v>
      </c>
      <c r="AE39" s="100">
        <f>SUM(AE38:AE38)</f>
        <v>86</v>
      </c>
      <c r="AF39" s="77">
        <f t="shared" si="10"/>
        <v>0.4365482233502538</v>
      </c>
      <c r="AG39" s="100">
        <f>SUM(AG38:AG38)</f>
        <v>30</v>
      </c>
      <c r="AH39" s="100">
        <f>SUM(AH38:AH38)</f>
        <v>0</v>
      </c>
      <c r="AI39" s="79">
        <f t="shared" si="11"/>
        <v>0</v>
      </c>
    </row>
    <row r="40" spans="2:35" s="9" customFormat="1" ht="11.25">
      <c r="B40" s="50"/>
      <c r="C40" s="182">
        <v>695</v>
      </c>
      <c r="D40" s="63" t="s">
        <v>122</v>
      </c>
      <c r="E40" s="80" t="s">
        <v>60</v>
      </c>
      <c r="F40" s="81">
        <v>731</v>
      </c>
      <c r="G40" s="81">
        <v>219</v>
      </c>
      <c r="H40" s="29">
        <f>SUM(G40/F40)</f>
        <v>0.29958960328317374</v>
      </c>
      <c r="I40" s="64">
        <v>71</v>
      </c>
      <c r="J40" s="17">
        <v>44</v>
      </c>
      <c r="K40" s="36">
        <f t="shared" si="4"/>
        <v>0.6197183098591549</v>
      </c>
      <c r="L40" s="17">
        <v>44</v>
      </c>
      <c r="M40" s="15">
        <f t="shared" si="1"/>
        <v>0.6197183098591549</v>
      </c>
      <c r="N40" s="17">
        <v>7</v>
      </c>
      <c r="O40" s="15">
        <f t="shared" si="2"/>
        <v>0.09859154929577464</v>
      </c>
      <c r="P40" s="17">
        <v>0</v>
      </c>
      <c r="Q40" s="15">
        <f t="shared" si="0"/>
        <v>0</v>
      </c>
      <c r="R40" s="17">
        <v>0</v>
      </c>
      <c r="S40" s="122">
        <f t="shared" si="3"/>
        <v>0</v>
      </c>
      <c r="T40" s="84" t="s">
        <v>122</v>
      </c>
      <c r="U40" s="16">
        <v>475</v>
      </c>
      <c r="V40" s="163" t="s">
        <v>29</v>
      </c>
      <c r="W40" s="16">
        <v>374</v>
      </c>
      <c r="X40" s="15">
        <f t="shared" si="6"/>
        <v>0.7873684210526316</v>
      </c>
      <c r="Y40" s="16">
        <v>261</v>
      </c>
      <c r="Z40" s="15">
        <f t="shared" si="7"/>
        <v>0.5494736842105263</v>
      </c>
      <c r="AA40" s="16">
        <v>153</v>
      </c>
      <c r="AB40" s="15">
        <f t="shared" si="8"/>
        <v>0.32210526315789473</v>
      </c>
      <c r="AC40" s="16">
        <v>112</v>
      </c>
      <c r="AD40" s="15">
        <f t="shared" si="9"/>
        <v>0.23578947368421052</v>
      </c>
      <c r="AE40" s="16">
        <v>209</v>
      </c>
      <c r="AF40" s="15">
        <f t="shared" si="10"/>
        <v>0.44</v>
      </c>
      <c r="AG40" s="16">
        <v>74</v>
      </c>
      <c r="AH40" s="16">
        <v>0</v>
      </c>
      <c r="AI40" s="29">
        <f t="shared" si="11"/>
        <v>0</v>
      </c>
    </row>
    <row r="41" spans="2:35" s="9" customFormat="1" ht="11.25">
      <c r="B41" s="50"/>
      <c r="C41" s="182"/>
      <c r="D41" s="63"/>
      <c r="E41" s="80"/>
      <c r="F41" s="17"/>
      <c r="G41" s="17"/>
      <c r="H41" s="29"/>
      <c r="I41" s="64"/>
      <c r="J41" s="17"/>
      <c r="K41" s="36"/>
      <c r="L41" s="17"/>
      <c r="M41" s="15"/>
      <c r="N41" s="17"/>
      <c r="O41" s="15"/>
      <c r="P41" s="17"/>
      <c r="Q41" s="15"/>
      <c r="R41" s="17"/>
      <c r="S41" s="122"/>
      <c r="T41" s="84" t="s">
        <v>128</v>
      </c>
      <c r="U41" s="16">
        <v>395</v>
      </c>
      <c r="V41" s="163" t="s">
        <v>29</v>
      </c>
      <c r="W41" s="16">
        <v>323</v>
      </c>
      <c r="X41" s="15">
        <f t="shared" si="6"/>
        <v>0.8177215189873418</v>
      </c>
      <c r="Y41" s="16">
        <v>173</v>
      </c>
      <c r="Z41" s="15">
        <f t="shared" si="7"/>
        <v>0.4379746835443038</v>
      </c>
      <c r="AA41" s="16">
        <v>130</v>
      </c>
      <c r="AB41" s="15">
        <f t="shared" si="8"/>
        <v>0.3291139240506329</v>
      </c>
      <c r="AC41" s="16">
        <v>57</v>
      </c>
      <c r="AD41" s="15">
        <f t="shared" si="9"/>
        <v>0.14430379746835442</v>
      </c>
      <c r="AE41" s="16">
        <v>182</v>
      </c>
      <c r="AF41" s="15">
        <f t="shared" si="10"/>
        <v>0.4607594936708861</v>
      </c>
      <c r="AG41" s="16">
        <v>68</v>
      </c>
      <c r="AH41" s="16" t="s">
        <v>105</v>
      </c>
      <c r="AI41" s="29">
        <f t="shared" si="11"/>
        <v>0</v>
      </c>
    </row>
    <row r="42" spans="2:35" s="9" customFormat="1" ht="11.25">
      <c r="B42" s="50"/>
      <c r="C42" s="182"/>
      <c r="D42" s="63"/>
      <c r="E42" s="80"/>
      <c r="F42" s="17"/>
      <c r="G42" s="17"/>
      <c r="H42" s="29"/>
      <c r="I42" s="64"/>
      <c r="J42" s="17"/>
      <c r="K42" s="36"/>
      <c r="L42" s="17"/>
      <c r="M42" s="15"/>
      <c r="N42" s="17"/>
      <c r="O42" s="15"/>
      <c r="P42" s="17"/>
      <c r="Q42" s="15"/>
      <c r="R42" s="17"/>
      <c r="S42" s="122"/>
      <c r="T42" s="84" t="s">
        <v>125</v>
      </c>
      <c r="U42" s="16">
        <v>117</v>
      </c>
      <c r="V42" s="163" t="s">
        <v>29</v>
      </c>
      <c r="W42" s="16">
        <v>96</v>
      </c>
      <c r="X42" s="15">
        <f t="shared" si="6"/>
        <v>0.8205128205128205</v>
      </c>
      <c r="Y42" s="16">
        <v>56</v>
      </c>
      <c r="Z42" s="15">
        <f t="shared" si="7"/>
        <v>0.47863247863247865</v>
      </c>
      <c r="AA42" s="16">
        <v>47</v>
      </c>
      <c r="AB42" s="15">
        <f t="shared" si="8"/>
        <v>0.4017094017094017</v>
      </c>
      <c r="AC42" s="16">
        <v>44</v>
      </c>
      <c r="AD42" s="15">
        <f t="shared" si="9"/>
        <v>0.37606837606837606</v>
      </c>
      <c r="AE42" s="16">
        <v>62</v>
      </c>
      <c r="AF42" s="15">
        <f t="shared" si="10"/>
        <v>0.5299145299145299</v>
      </c>
      <c r="AG42" s="16">
        <v>20</v>
      </c>
      <c r="AH42" s="16" t="s">
        <v>105</v>
      </c>
      <c r="AI42" s="29">
        <f t="shared" si="11"/>
        <v>0</v>
      </c>
    </row>
    <row r="43" spans="2:35" s="9" customFormat="1" ht="11.25">
      <c r="B43" s="50"/>
      <c r="C43" s="182"/>
      <c r="D43" s="63"/>
      <c r="E43" s="80"/>
      <c r="F43" s="17"/>
      <c r="G43" s="17"/>
      <c r="H43" s="29"/>
      <c r="I43" s="64"/>
      <c r="J43" s="17"/>
      <c r="K43" s="36"/>
      <c r="L43" s="17"/>
      <c r="M43" s="15"/>
      <c r="N43" s="17"/>
      <c r="O43" s="15"/>
      <c r="P43" s="17"/>
      <c r="Q43" s="15"/>
      <c r="R43" s="17"/>
      <c r="S43" s="122"/>
      <c r="T43" s="84" t="s">
        <v>126</v>
      </c>
      <c r="U43" s="16">
        <v>169</v>
      </c>
      <c r="V43" s="163" t="s">
        <v>29</v>
      </c>
      <c r="W43" s="16">
        <v>137</v>
      </c>
      <c r="X43" s="15">
        <f t="shared" si="6"/>
        <v>0.8106508875739645</v>
      </c>
      <c r="Y43" s="16">
        <v>77</v>
      </c>
      <c r="Z43" s="15">
        <f t="shared" si="7"/>
        <v>0.4556213017751479</v>
      </c>
      <c r="AA43" s="16">
        <v>72</v>
      </c>
      <c r="AB43" s="15">
        <f t="shared" si="8"/>
        <v>0.4260355029585799</v>
      </c>
      <c r="AC43" s="16">
        <v>35</v>
      </c>
      <c r="AD43" s="15">
        <f t="shared" si="9"/>
        <v>0.20710059171597633</v>
      </c>
      <c r="AE43" s="16">
        <v>85</v>
      </c>
      <c r="AF43" s="15">
        <f t="shared" si="10"/>
        <v>0.5029585798816568</v>
      </c>
      <c r="AG43" s="16">
        <v>25</v>
      </c>
      <c r="AH43" s="16" t="s">
        <v>105</v>
      </c>
      <c r="AI43" s="29">
        <f t="shared" si="11"/>
        <v>0</v>
      </c>
    </row>
    <row r="44" spans="2:35" s="9" customFormat="1" ht="11.25">
      <c r="B44" s="50"/>
      <c r="C44" s="182"/>
      <c r="D44" s="63"/>
      <c r="E44" s="80"/>
      <c r="F44" s="17"/>
      <c r="G44" s="17"/>
      <c r="H44" s="29"/>
      <c r="I44" s="64"/>
      <c r="J44" s="17"/>
      <c r="K44" s="36"/>
      <c r="L44" s="17"/>
      <c r="M44" s="15"/>
      <c r="N44" s="17"/>
      <c r="O44" s="15"/>
      <c r="P44" s="17"/>
      <c r="Q44" s="15"/>
      <c r="R44" s="17"/>
      <c r="S44" s="122"/>
      <c r="T44" s="84" t="s">
        <v>127</v>
      </c>
      <c r="U44" s="16">
        <v>91</v>
      </c>
      <c r="V44" s="163" t="s">
        <v>29</v>
      </c>
      <c r="W44" s="16">
        <v>65</v>
      </c>
      <c r="X44" s="15">
        <f t="shared" si="6"/>
        <v>0.7142857142857143</v>
      </c>
      <c r="Y44" s="16">
        <v>35</v>
      </c>
      <c r="Z44" s="15">
        <f t="shared" si="7"/>
        <v>0.38461538461538464</v>
      </c>
      <c r="AA44" s="16">
        <v>30</v>
      </c>
      <c r="AB44" s="15">
        <f t="shared" si="8"/>
        <v>0.32967032967032966</v>
      </c>
      <c r="AC44" s="16">
        <v>15</v>
      </c>
      <c r="AD44" s="15">
        <f t="shared" si="9"/>
        <v>0.16483516483516483</v>
      </c>
      <c r="AE44" s="16">
        <v>40</v>
      </c>
      <c r="AF44" s="15">
        <f t="shared" si="10"/>
        <v>0.43956043956043955</v>
      </c>
      <c r="AG44" s="16">
        <v>13</v>
      </c>
      <c r="AH44" s="16" t="s">
        <v>105</v>
      </c>
      <c r="AI44" s="29">
        <f t="shared" si="11"/>
        <v>0</v>
      </c>
    </row>
    <row r="45" spans="2:35" s="9" customFormat="1" ht="11.25">
      <c r="B45" s="50"/>
      <c r="C45" s="182"/>
      <c r="D45" s="63"/>
      <c r="E45" s="80"/>
      <c r="F45" s="17"/>
      <c r="G45" s="17"/>
      <c r="H45" s="29"/>
      <c r="I45" s="64"/>
      <c r="J45" s="17"/>
      <c r="K45" s="36"/>
      <c r="L45" s="17"/>
      <c r="M45" s="15"/>
      <c r="N45" s="17"/>
      <c r="O45" s="15"/>
      <c r="P45" s="17"/>
      <c r="Q45" s="15"/>
      <c r="R45" s="17"/>
      <c r="S45" s="122"/>
      <c r="T45" s="84" t="s">
        <v>123</v>
      </c>
      <c r="U45" s="16">
        <v>131</v>
      </c>
      <c r="V45" s="163" t="s">
        <v>29</v>
      </c>
      <c r="W45" s="16">
        <v>109</v>
      </c>
      <c r="X45" s="15">
        <f t="shared" si="6"/>
        <v>0.8320610687022901</v>
      </c>
      <c r="Y45" s="16">
        <v>62</v>
      </c>
      <c r="Z45" s="15">
        <f t="shared" si="7"/>
        <v>0.4732824427480916</v>
      </c>
      <c r="AA45" s="16">
        <v>43</v>
      </c>
      <c r="AB45" s="15">
        <f t="shared" si="8"/>
        <v>0.3282442748091603</v>
      </c>
      <c r="AC45" s="16">
        <v>30</v>
      </c>
      <c r="AD45" s="15">
        <f t="shared" si="9"/>
        <v>0.22900763358778625</v>
      </c>
      <c r="AE45" s="16">
        <v>56</v>
      </c>
      <c r="AF45" s="15">
        <f t="shared" si="10"/>
        <v>0.42748091603053434</v>
      </c>
      <c r="AG45" s="16">
        <v>21</v>
      </c>
      <c r="AH45" s="16" t="s">
        <v>105</v>
      </c>
      <c r="AI45" s="29">
        <f t="shared" si="11"/>
        <v>0</v>
      </c>
    </row>
    <row r="46" spans="2:35" s="9" customFormat="1" ht="11.25">
      <c r="B46" s="50"/>
      <c r="C46" s="182"/>
      <c r="D46" s="63"/>
      <c r="E46" s="80"/>
      <c r="F46" s="17"/>
      <c r="G46" s="17"/>
      <c r="H46" s="29"/>
      <c r="I46" s="64"/>
      <c r="J46" s="17"/>
      <c r="K46" s="36"/>
      <c r="L46" s="17"/>
      <c r="M46" s="15"/>
      <c r="N46" s="17"/>
      <c r="O46" s="15"/>
      <c r="P46" s="17"/>
      <c r="Q46" s="15"/>
      <c r="R46" s="17"/>
      <c r="S46" s="122"/>
      <c r="T46" s="84" t="s">
        <v>124</v>
      </c>
      <c r="U46" s="16">
        <v>103</v>
      </c>
      <c r="V46" s="163" t="s">
        <v>29</v>
      </c>
      <c r="W46" s="16">
        <v>79</v>
      </c>
      <c r="X46" s="15">
        <f t="shared" si="6"/>
        <v>0.7669902912621359</v>
      </c>
      <c r="Y46" s="16">
        <v>47</v>
      </c>
      <c r="Z46" s="15">
        <f t="shared" si="7"/>
        <v>0.4563106796116505</v>
      </c>
      <c r="AA46" s="16">
        <v>33</v>
      </c>
      <c r="AB46" s="15">
        <f t="shared" si="8"/>
        <v>0.32038834951456313</v>
      </c>
      <c r="AC46" s="16">
        <v>24</v>
      </c>
      <c r="AD46" s="15">
        <f t="shared" si="9"/>
        <v>0.23300970873786409</v>
      </c>
      <c r="AE46" s="16">
        <v>42</v>
      </c>
      <c r="AF46" s="15">
        <f t="shared" si="10"/>
        <v>0.4077669902912621</v>
      </c>
      <c r="AG46" s="16">
        <v>17</v>
      </c>
      <c r="AH46" s="16" t="s">
        <v>105</v>
      </c>
      <c r="AI46" s="29">
        <f t="shared" si="11"/>
        <v>0</v>
      </c>
    </row>
    <row r="47" spans="2:35" s="101" customFormat="1" ht="11.25">
      <c r="B47" s="69"/>
      <c r="C47" s="183"/>
      <c r="D47" s="73" t="s">
        <v>45</v>
      </c>
      <c r="E47" s="96"/>
      <c r="F47" s="97">
        <f>SUM(F40:F46)</f>
        <v>731</v>
      </c>
      <c r="G47" s="97">
        <f>SUM(G40:G46)</f>
        <v>219</v>
      </c>
      <c r="H47" s="79">
        <f>SUM(G47/F47)</f>
        <v>0.29958960328317374</v>
      </c>
      <c r="I47" s="98">
        <f>SUM(I40:I46)</f>
        <v>71</v>
      </c>
      <c r="J47" s="99">
        <f>SUM(J40:J46)</f>
        <v>44</v>
      </c>
      <c r="K47" s="76">
        <f t="shared" si="4"/>
        <v>0.6197183098591549</v>
      </c>
      <c r="L47" s="99">
        <f>SUM(L40:L46)</f>
        <v>44</v>
      </c>
      <c r="M47" s="77">
        <f t="shared" si="1"/>
        <v>0.6197183098591549</v>
      </c>
      <c r="N47" s="99">
        <f>SUM(N40:N46)</f>
        <v>7</v>
      </c>
      <c r="O47" s="77">
        <f t="shared" si="2"/>
        <v>0.09859154929577464</v>
      </c>
      <c r="P47" s="99">
        <f>SUM(P40:P46)</f>
        <v>0</v>
      </c>
      <c r="Q47" s="77">
        <f t="shared" si="0"/>
        <v>0</v>
      </c>
      <c r="R47" s="99">
        <f>SUM(R40:R46)</f>
        <v>0</v>
      </c>
      <c r="S47" s="123">
        <f t="shared" si="3"/>
        <v>0</v>
      </c>
      <c r="T47" s="126"/>
      <c r="U47" s="100">
        <f>SUM(U40:U46)</f>
        <v>1481</v>
      </c>
      <c r="V47" s="77"/>
      <c r="W47" s="100">
        <f>SUM(W40:W46)</f>
        <v>1183</v>
      </c>
      <c r="X47" s="77">
        <f t="shared" si="6"/>
        <v>0.7987846049966238</v>
      </c>
      <c r="Y47" s="100">
        <f>SUM(Y40:Y46)</f>
        <v>711</v>
      </c>
      <c r="Z47" s="77">
        <f t="shared" si="7"/>
        <v>0.4800810263335584</v>
      </c>
      <c r="AA47" s="100">
        <f>SUM(AA40:AA46)</f>
        <v>508</v>
      </c>
      <c r="AB47" s="77">
        <f t="shared" si="8"/>
        <v>0.34301147873058746</v>
      </c>
      <c r="AC47" s="100">
        <f>SUM(AC40:AC46)</f>
        <v>317</v>
      </c>
      <c r="AD47" s="77">
        <f t="shared" si="9"/>
        <v>0.21404456448345713</v>
      </c>
      <c r="AE47" s="100">
        <f>SUM(AE40:AE46)</f>
        <v>676</v>
      </c>
      <c r="AF47" s="77">
        <f t="shared" si="10"/>
        <v>0.45644834571235654</v>
      </c>
      <c r="AG47" s="100">
        <f>SUM(AG40:AG46)</f>
        <v>238</v>
      </c>
      <c r="AH47" s="100">
        <f>SUM(AH40:AH46)</f>
        <v>0</v>
      </c>
      <c r="AI47" s="79">
        <f t="shared" si="11"/>
        <v>0</v>
      </c>
    </row>
    <row r="48" spans="2:35" s="9" customFormat="1" ht="11.25">
      <c r="B48" s="50"/>
      <c r="C48" s="182">
        <v>696</v>
      </c>
      <c r="D48" s="63" t="s">
        <v>131</v>
      </c>
      <c r="E48" s="80" t="s">
        <v>60</v>
      </c>
      <c r="F48" s="81">
        <v>242</v>
      </c>
      <c r="G48" s="81">
        <v>116</v>
      </c>
      <c r="H48" s="29">
        <f>SUM(G48/F48)</f>
        <v>0.4793388429752066</v>
      </c>
      <c r="I48" s="64">
        <v>50</v>
      </c>
      <c r="J48" s="17">
        <v>50</v>
      </c>
      <c r="K48" s="36">
        <f t="shared" si="4"/>
        <v>1</v>
      </c>
      <c r="L48" s="17">
        <v>46</v>
      </c>
      <c r="M48" s="15">
        <f t="shared" si="1"/>
        <v>0.92</v>
      </c>
      <c r="N48" s="17">
        <v>10</v>
      </c>
      <c r="O48" s="15">
        <f t="shared" si="2"/>
        <v>0.2</v>
      </c>
      <c r="P48" s="17">
        <v>0</v>
      </c>
      <c r="Q48" s="15">
        <f t="shared" si="0"/>
        <v>0</v>
      </c>
      <c r="R48" s="17">
        <v>0</v>
      </c>
      <c r="S48" s="122">
        <f t="shared" si="3"/>
        <v>0</v>
      </c>
      <c r="T48" s="84" t="s">
        <v>131</v>
      </c>
      <c r="U48" s="16">
        <v>347</v>
      </c>
      <c r="V48" s="163" t="s">
        <v>29</v>
      </c>
      <c r="W48" s="16">
        <v>279</v>
      </c>
      <c r="X48" s="15">
        <f t="shared" si="6"/>
        <v>0.8040345821325648</v>
      </c>
      <c r="Y48" s="16">
        <v>122</v>
      </c>
      <c r="Z48" s="15">
        <f t="shared" si="7"/>
        <v>0.3515850144092219</v>
      </c>
      <c r="AA48" s="16">
        <v>135</v>
      </c>
      <c r="AB48" s="15">
        <f t="shared" si="8"/>
        <v>0.38904899135446686</v>
      </c>
      <c r="AC48" s="16">
        <v>50</v>
      </c>
      <c r="AD48" s="15">
        <f t="shared" si="9"/>
        <v>0.1440922190201729</v>
      </c>
      <c r="AE48" s="16">
        <v>152</v>
      </c>
      <c r="AF48" s="15">
        <f t="shared" si="10"/>
        <v>0.43804034582132567</v>
      </c>
      <c r="AG48" s="16">
        <v>59</v>
      </c>
      <c r="AH48" s="16">
        <v>0</v>
      </c>
      <c r="AI48" s="29">
        <f t="shared" si="11"/>
        <v>0</v>
      </c>
    </row>
    <row r="49" spans="2:35" s="9" customFormat="1" ht="11.25">
      <c r="B49" s="50"/>
      <c r="C49" s="182"/>
      <c r="D49" s="63"/>
      <c r="E49" s="84"/>
      <c r="F49" s="61"/>
      <c r="G49" s="61"/>
      <c r="H49" s="87"/>
      <c r="I49" s="64"/>
      <c r="J49" s="17"/>
      <c r="K49" s="36"/>
      <c r="L49" s="17"/>
      <c r="M49" s="15"/>
      <c r="N49" s="17"/>
      <c r="O49" s="15"/>
      <c r="P49" s="17"/>
      <c r="Q49" s="15"/>
      <c r="R49" s="17"/>
      <c r="S49" s="122"/>
      <c r="T49" s="84" t="s">
        <v>132</v>
      </c>
      <c r="U49" s="16">
        <v>180</v>
      </c>
      <c r="V49" s="163" t="s">
        <v>29</v>
      </c>
      <c r="W49" s="16">
        <v>145</v>
      </c>
      <c r="X49" s="15">
        <f t="shared" si="6"/>
        <v>0.8055555555555556</v>
      </c>
      <c r="Y49" s="16">
        <v>72</v>
      </c>
      <c r="Z49" s="15">
        <f t="shared" si="7"/>
        <v>0.4</v>
      </c>
      <c r="AA49" s="16">
        <v>58</v>
      </c>
      <c r="AB49" s="15">
        <f t="shared" si="8"/>
        <v>0.32222222222222224</v>
      </c>
      <c r="AC49" s="16">
        <v>0</v>
      </c>
      <c r="AD49" s="15">
        <f t="shared" si="9"/>
        <v>0</v>
      </c>
      <c r="AE49" s="16">
        <v>77</v>
      </c>
      <c r="AF49" s="15">
        <f t="shared" si="10"/>
        <v>0.42777777777777776</v>
      </c>
      <c r="AG49" s="16">
        <v>22</v>
      </c>
      <c r="AH49" s="16" t="s">
        <v>105</v>
      </c>
      <c r="AI49" s="29">
        <f t="shared" si="11"/>
        <v>0</v>
      </c>
    </row>
    <row r="50" spans="2:35" s="101" customFormat="1" ht="11.25">
      <c r="B50" s="69"/>
      <c r="C50" s="183"/>
      <c r="D50" s="73" t="s">
        <v>45</v>
      </c>
      <c r="E50" s="96"/>
      <c r="F50" s="97">
        <f>SUM(F48:F49)</f>
        <v>242</v>
      </c>
      <c r="G50" s="97">
        <f>SUM(G48:G49)</f>
        <v>116</v>
      </c>
      <c r="H50" s="79">
        <f>SUM(G50/F50)</f>
        <v>0.4793388429752066</v>
      </c>
      <c r="I50" s="98">
        <f>SUM(I48:I49)</f>
        <v>50</v>
      </c>
      <c r="J50" s="99">
        <f>SUM(J48:J49)</f>
        <v>50</v>
      </c>
      <c r="K50" s="76">
        <f t="shared" si="4"/>
        <v>1</v>
      </c>
      <c r="L50" s="99">
        <f>SUM(L48:L49)</f>
        <v>46</v>
      </c>
      <c r="M50" s="77">
        <f t="shared" si="1"/>
        <v>0.92</v>
      </c>
      <c r="N50" s="99">
        <f>SUM(N48:N49)</f>
        <v>10</v>
      </c>
      <c r="O50" s="77">
        <f t="shared" si="2"/>
        <v>0.2</v>
      </c>
      <c r="P50" s="99">
        <f>SUM(P48:P49)</f>
        <v>0</v>
      </c>
      <c r="Q50" s="77">
        <f t="shared" si="0"/>
        <v>0</v>
      </c>
      <c r="R50" s="99">
        <f>SUM(R48:R49)</f>
        <v>0</v>
      </c>
      <c r="S50" s="123">
        <f t="shared" si="3"/>
        <v>0</v>
      </c>
      <c r="T50" s="126"/>
      <c r="U50" s="100">
        <f>SUM(U48:U49)</f>
        <v>527</v>
      </c>
      <c r="V50" s="77"/>
      <c r="W50" s="100">
        <f>SUM(W48:W49)</f>
        <v>424</v>
      </c>
      <c r="X50" s="77">
        <f t="shared" si="6"/>
        <v>0.8045540796963947</v>
      </c>
      <c r="Y50" s="100">
        <f>SUM(Y48:Y49)</f>
        <v>194</v>
      </c>
      <c r="Z50" s="77">
        <f t="shared" si="7"/>
        <v>0.3681214421252372</v>
      </c>
      <c r="AA50" s="100">
        <f>SUM(AA48:AA49)</f>
        <v>193</v>
      </c>
      <c r="AB50" s="77">
        <f t="shared" si="8"/>
        <v>0.36622390891840606</v>
      </c>
      <c r="AC50" s="100">
        <f>SUM(AC48:AC49)</f>
        <v>50</v>
      </c>
      <c r="AD50" s="77">
        <f t="shared" si="9"/>
        <v>0.09487666034155598</v>
      </c>
      <c r="AE50" s="100">
        <f>SUM(AE48:AE49)</f>
        <v>229</v>
      </c>
      <c r="AF50" s="77">
        <f t="shared" si="10"/>
        <v>0.43453510436432635</v>
      </c>
      <c r="AG50" s="100">
        <f>SUM(AG48:AG49)</f>
        <v>81</v>
      </c>
      <c r="AH50" s="100">
        <f>SUM(AH48:AH49)</f>
        <v>0</v>
      </c>
      <c r="AI50" s="79">
        <f t="shared" si="11"/>
        <v>0</v>
      </c>
    </row>
    <row r="51" spans="2:35" s="9" customFormat="1" ht="11.25">
      <c r="B51" s="50"/>
      <c r="C51" s="182">
        <v>698</v>
      </c>
      <c r="D51" s="63" t="s">
        <v>133</v>
      </c>
      <c r="E51" s="80" t="s">
        <v>60</v>
      </c>
      <c r="F51" s="81">
        <v>199</v>
      </c>
      <c r="G51" s="81">
        <v>105</v>
      </c>
      <c r="H51" s="29">
        <f>SUM(G51/F51)</f>
        <v>0.5276381909547738</v>
      </c>
      <c r="I51" s="64">
        <v>50</v>
      </c>
      <c r="J51" s="17">
        <v>29</v>
      </c>
      <c r="K51" s="36">
        <f t="shared" si="4"/>
        <v>0.58</v>
      </c>
      <c r="L51" s="17">
        <v>26</v>
      </c>
      <c r="M51" s="15">
        <f t="shared" si="1"/>
        <v>0.52</v>
      </c>
      <c r="N51" s="17">
        <v>3</v>
      </c>
      <c r="O51" s="15">
        <f t="shared" si="2"/>
        <v>0.06</v>
      </c>
      <c r="P51" s="17">
        <v>0</v>
      </c>
      <c r="Q51" s="15">
        <f t="shared" si="0"/>
        <v>0</v>
      </c>
      <c r="R51" s="17">
        <v>0</v>
      </c>
      <c r="S51" s="122">
        <f t="shared" si="3"/>
        <v>0</v>
      </c>
      <c r="T51" s="84" t="s">
        <v>133</v>
      </c>
      <c r="U51" s="16">
        <v>330</v>
      </c>
      <c r="V51" s="163" t="s">
        <v>29</v>
      </c>
      <c r="W51" s="16">
        <v>263</v>
      </c>
      <c r="X51" s="15">
        <f t="shared" si="6"/>
        <v>0.796969696969697</v>
      </c>
      <c r="Y51" s="16">
        <v>145</v>
      </c>
      <c r="Z51" s="15">
        <f t="shared" si="7"/>
        <v>0.4393939393939394</v>
      </c>
      <c r="AA51" s="16">
        <v>110</v>
      </c>
      <c r="AB51" s="15">
        <f t="shared" si="8"/>
        <v>0.3333333333333333</v>
      </c>
      <c r="AC51" s="16">
        <v>9</v>
      </c>
      <c r="AD51" s="15">
        <f t="shared" si="9"/>
        <v>0.02727272727272727</v>
      </c>
      <c r="AE51" s="16">
        <v>150</v>
      </c>
      <c r="AF51" s="15">
        <f t="shared" si="10"/>
        <v>0.45454545454545453</v>
      </c>
      <c r="AG51" s="16">
        <v>50</v>
      </c>
      <c r="AH51" s="16" t="s">
        <v>105</v>
      </c>
      <c r="AI51" s="29">
        <f t="shared" si="11"/>
        <v>0</v>
      </c>
    </row>
    <row r="52" spans="2:35" s="101" customFormat="1" ht="11.25">
      <c r="B52" s="69"/>
      <c r="C52" s="183"/>
      <c r="D52" s="73" t="s">
        <v>45</v>
      </c>
      <c r="E52" s="96"/>
      <c r="F52" s="97">
        <f>SUM(F51)</f>
        <v>199</v>
      </c>
      <c r="G52" s="97">
        <f>SUM(G51)</f>
        <v>105</v>
      </c>
      <c r="H52" s="79">
        <f>SUM(G52/F52)</f>
        <v>0.5276381909547738</v>
      </c>
      <c r="I52" s="98">
        <f>SUM(I51)</f>
        <v>50</v>
      </c>
      <c r="J52" s="99">
        <f>SUM(J51)</f>
        <v>29</v>
      </c>
      <c r="K52" s="76">
        <f t="shared" si="4"/>
        <v>0.58</v>
      </c>
      <c r="L52" s="99">
        <f>SUM(L51)</f>
        <v>26</v>
      </c>
      <c r="M52" s="77">
        <f t="shared" si="1"/>
        <v>0.52</v>
      </c>
      <c r="N52" s="99">
        <f>SUM(N51)</f>
        <v>3</v>
      </c>
      <c r="O52" s="77">
        <f t="shared" si="2"/>
        <v>0.06</v>
      </c>
      <c r="P52" s="99">
        <f>SUM(P51)</f>
        <v>0</v>
      </c>
      <c r="Q52" s="77">
        <f t="shared" si="0"/>
        <v>0</v>
      </c>
      <c r="R52" s="99">
        <f>SUM(R51:R51)</f>
        <v>0</v>
      </c>
      <c r="S52" s="123">
        <f t="shared" si="3"/>
        <v>0</v>
      </c>
      <c r="T52" s="126"/>
      <c r="U52" s="100">
        <f>SUM(U51)</f>
        <v>330</v>
      </c>
      <c r="V52" s="77"/>
      <c r="W52" s="100">
        <f>SUM(W51)</f>
        <v>263</v>
      </c>
      <c r="X52" s="77">
        <f t="shared" si="6"/>
        <v>0.796969696969697</v>
      </c>
      <c r="Y52" s="100">
        <f>SUM(Y51)</f>
        <v>145</v>
      </c>
      <c r="Z52" s="77">
        <f t="shared" si="7"/>
        <v>0.4393939393939394</v>
      </c>
      <c r="AA52" s="100">
        <f>SUM(AA51)</f>
        <v>110</v>
      </c>
      <c r="AB52" s="77">
        <f t="shared" si="8"/>
        <v>0.3333333333333333</v>
      </c>
      <c r="AC52" s="100">
        <f>SUM(AC51)</f>
        <v>9</v>
      </c>
      <c r="AD52" s="77">
        <f t="shared" si="9"/>
        <v>0.02727272727272727</v>
      </c>
      <c r="AE52" s="100">
        <f>SUM(AE51)</f>
        <v>150</v>
      </c>
      <c r="AF52" s="77">
        <f t="shared" si="10"/>
        <v>0.45454545454545453</v>
      </c>
      <c r="AG52" s="100">
        <f>SUM(AG51)</f>
        <v>50</v>
      </c>
      <c r="AH52" s="100">
        <f>SUM(AH51)</f>
        <v>0</v>
      </c>
      <c r="AI52" s="79">
        <f t="shared" si="11"/>
        <v>0</v>
      </c>
    </row>
    <row r="53" spans="2:35" s="9" customFormat="1" ht="11.25">
      <c r="B53" s="50"/>
      <c r="C53" s="182">
        <v>699</v>
      </c>
      <c r="D53" s="63" t="s">
        <v>134</v>
      </c>
      <c r="E53" s="80" t="s">
        <v>60</v>
      </c>
      <c r="F53" s="81">
        <v>371</v>
      </c>
      <c r="G53" s="81">
        <v>90</v>
      </c>
      <c r="H53" s="29">
        <f>SUM(G53/F53)</f>
        <v>0.24258760107816713</v>
      </c>
      <c r="I53" s="64">
        <v>50</v>
      </c>
      <c r="J53" s="17">
        <v>50</v>
      </c>
      <c r="K53" s="36">
        <f t="shared" si="4"/>
        <v>1</v>
      </c>
      <c r="L53" s="17">
        <v>31</v>
      </c>
      <c r="M53" s="15">
        <f t="shared" si="1"/>
        <v>0.62</v>
      </c>
      <c r="N53" s="17">
        <v>3</v>
      </c>
      <c r="O53" s="15">
        <f t="shared" si="2"/>
        <v>0.06</v>
      </c>
      <c r="P53" s="17">
        <v>0</v>
      </c>
      <c r="Q53" s="15">
        <f t="shared" si="0"/>
        <v>0</v>
      </c>
      <c r="R53" s="17">
        <v>0</v>
      </c>
      <c r="S53" s="122">
        <f t="shared" si="3"/>
        <v>0</v>
      </c>
      <c r="T53" s="84" t="s">
        <v>134</v>
      </c>
      <c r="U53" s="16">
        <v>236</v>
      </c>
      <c r="V53" s="163" t="s">
        <v>29</v>
      </c>
      <c r="W53" s="16">
        <v>198</v>
      </c>
      <c r="X53" s="15">
        <f t="shared" si="6"/>
        <v>0.8389830508474576</v>
      </c>
      <c r="Y53" s="16">
        <v>78</v>
      </c>
      <c r="Z53" s="15">
        <f t="shared" si="7"/>
        <v>0.3305084745762712</v>
      </c>
      <c r="AA53" s="16">
        <v>66</v>
      </c>
      <c r="AB53" s="15">
        <f t="shared" si="8"/>
        <v>0.2796610169491525</v>
      </c>
      <c r="AC53" s="16">
        <v>10</v>
      </c>
      <c r="AD53" s="15">
        <f t="shared" si="9"/>
        <v>0.0423728813559322</v>
      </c>
      <c r="AE53" s="16">
        <v>110</v>
      </c>
      <c r="AF53" s="15">
        <f t="shared" si="10"/>
        <v>0.4661016949152542</v>
      </c>
      <c r="AG53" s="16">
        <v>37</v>
      </c>
      <c r="AH53" s="16" t="s">
        <v>105</v>
      </c>
      <c r="AI53" s="29">
        <f t="shared" si="11"/>
        <v>0</v>
      </c>
    </row>
    <row r="54" spans="2:35" s="9" customFormat="1" ht="11.25">
      <c r="B54" s="50"/>
      <c r="C54" s="182"/>
      <c r="D54" s="63"/>
      <c r="E54" s="84"/>
      <c r="F54" s="61"/>
      <c r="G54" s="61"/>
      <c r="H54" s="87"/>
      <c r="I54" s="64"/>
      <c r="J54" s="17"/>
      <c r="K54" s="36"/>
      <c r="L54" s="17"/>
      <c r="M54" s="15"/>
      <c r="N54" s="17"/>
      <c r="O54" s="15"/>
      <c r="P54" s="17"/>
      <c r="Q54" s="15"/>
      <c r="R54" s="17"/>
      <c r="S54" s="122"/>
      <c r="T54" s="84" t="s">
        <v>135</v>
      </c>
      <c r="U54" s="16"/>
      <c r="V54" s="163" t="s">
        <v>29</v>
      </c>
      <c r="W54" s="16"/>
      <c r="X54" s="15"/>
      <c r="Y54" s="16"/>
      <c r="Z54" s="15"/>
      <c r="AA54" s="71"/>
      <c r="AB54" s="15"/>
      <c r="AC54" s="16"/>
      <c r="AD54" s="15"/>
      <c r="AE54" s="71"/>
      <c r="AF54" s="15"/>
      <c r="AG54" s="16"/>
      <c r="AH54" s="71"/>
      <c r="AI54" s="29"/>
    </row>
    <row r="55" spans="2:35" s="101" customFormat="1" ht="11.25">
      <c r="B55" s="69"/>
      <c r="C55" s="183"/>
      <c r="D55" s="73" t="s">
        <v>45</v>
      </c>
      <c r="E55" s="96"/>
      <c r="F55" s="97">
        <f>SUM(F53:F54)</f>
        <v>371</v>
      </c>
      <c r="G55" s="97">
        <f>SUM(G53:G54)</f>
        <v>90</v>
      </c>
      <c r="H55" s="79">
        <f>SUM(G55/F55)</f>
        <v>0.24258760107816713</v>
      </c>
      <c r="I55" s="98">
        <f>SUM(I53:I54)</f>
        <v>50</v>
      </c>
      <c r="J55" s="99">
        <f>SUM(J53:J54)</f>
        <v>50</v>
      </c>
      <c r="K55" s="76">
        <f t="shared" si="4"/>
        <v>1</v>
      </c>
      <c r="L55" s="99">
        <f>SUM(L53:L54)</f>
        <v>31</v>
      </c>
      <c r="M55" s="77">
        <f t="shared" si="1"/>
        <v>0.62</v>
      </c>
      <c r="N55" s="99">
        <f>SUM(N53:N54)</f>
        <v>3</v>
      </c>
      <c r="O55" s="77">
        <f t="shared" si="2"/>
        <v>0.06</v>
      </c>
      <c r="P55" s="99">
        <f>SUM(P53:P54)</f>
        <v>0</v>
      </c>
      <c r="Q55" s="77">
        <f t="shared" si="0"/>
        <v>0</v>
      </c>
      <c r="R55" s="99">
        <f>SUM(R53:R54)</f>
        <v>0</v>
      </c>
      <c r="S55" s="123">
        <f t="shared" si="3"/>
        <v>0</v>
      </c>
      <c r="T55" s="126"/>
      <c r="U55" s="100">
        <f>SUM(U53:U54)</f>
        <v>236</v>
      </c>
      <c r="V55" s="77"/>
      <c r="W55" s="100">
        <f>SUM(W53:W54)</f>
        <v>198</v>
      </c>
      <c r="X55" s="77">
        <f t="shared" si="6"/>
        <v>0.8389830508474576</v>
      </c>
      <c r="Y55" s="100">
        <f>SUM(Y53:Y54)</f>
        <v>78</v>
      </c>
      <c r="Z55" s="77">
        <f t="shared" si="7"/>
        <v>0.3305084745762712</v>
      </c>
      <c r="AA55" s="100">
        <f>SUM(AA53:AA54)</f>
        <v>66</v>
      </c>
      <c r="AB55" s="77">
        <f t="shared" si="8"/>
        <v>0.2796610169491525</v>
      </c>
      <c r="AC55" s="100">
        <f>SUM(AC53:AC54)</f>
        <v>10</v>
      </c>
      <c r="AD55" s="77">
        <f t="shared" si="9"/>
        <v>0.0423728813559322</v>
      </c>
      <c r="AE55" s="100">
        <f>SUM(AE53:AE54)</f>
        <v>110</v>
      </c>
      <c r="AF55" s="77">
        <f t="shared" si="10"/>
        <v>0.4661016949152542</v>
      </c>
      <c r="AG55" s="100">
        <f>SUM(AG53:AG54)</f>
        <v>37</v>
      </c>
      <c r="AH55" s="100">
        <f>SUM(AH53:AH54)</f>
        <v>0</v>
      </c>
      <c r="AI55" s="79">
        <f t="shared" si="11"/>
        <v>0</v>
      </c>
    </row>
    <row r="56" spans="2:35" s="9" customFormat="1" ht="11.25">
      <c r="B56" s="50"/>
      <c r="C56" s="182">
        <v>700</v>
      </c>
      <c r="D56" s="63" t="s">
        <v>282</v>
      </c>
      <c r="E56" s="80" t="s">
        <v>60</v>
      </c>
      <c r="F56" s="81">
        <v>624</v>
      </c>
      <c r="G56" s="81">
        <v>172</v>
      </c>
      <c r="H56" s="29">
        <f>SUM(G56/F56)</f>
        <v>0.27564102564102566</v>
      </c>
      <c r="I56" s="64">
        <v>62</v>
      </c>
      <c r="J56" s="17">
        <v>62</v>
      </c>
      <c r="K56" s="36">
        <f t="shared" si="4"/>
        <v>1</v>
      </c>
      <c r="L56" s="17">
        <v>46</v>
      </c>
      <c r="M56" s="15">
        <f t="shared" si="1"/>
        <v>0.7419354838709677</v>
      </c>
      <c r="N56" s="17">
        <v>3</v>
      </c>
      <c r="O56" s="15">
        <f t="shared" si="2"/>
        <v>0.04838709677419355</v>
      </c>
      <c r="P56" s="17">
        <v>0</v>
      </c>
      <c r="Q56" s="15">
        <f t="shared" si="0"/>
        <v>0</v>
      </c>
      <c r="R56" s="17">
        <v>0</v>
      </c>
      <c r="S56" s="122">
        <f t="shared" si="3"/>
        <v>0</v>
      </c>
      <c r="T56" s="84" t="s">
        <v>282</v>
      </c>
      <c r="U56" s="16">
        <v>827</v>
      </c>
      <c r="V56" s="163" t="s">
        <v>29</v>
      </c>
      <c r="W56" s="16">
        <v>719</v>
      </c>
      <c r="X56" s="15">
        <f t="shared" si="6"/>
        <v>0.8694074969770254</v>
      </c>
      <c r="Y56" s="16">
        <v>508</v>
      </c>
      <c r="Z56" s="15">
        <f t="shared" si="7"/>
        <v>0.6142684401451027</v>
      </c>
      <c r="AA56" s="16">
        <v>320</v>
      </c>
      <c r="AB56" s="15">
        <f t="shared" si="8"/>
        <v>0.38694074969770254</v>
      </c>
      <c r="AC56" s="16">
        <v>6</v>
      </c>
      <c r="AD56" s="15">
        <f t="shared" si="9"/>
        <v>0.007255139056831923</v>
      </c>
      <c r="AE56" s="16">
        <v>408</v>
      </c>
      <c r="AF56" s="15">
        <f t="shared" si="10"/>
        <v>0.49334945586457074</v>
      </c>
      <c r="AG56" s="16">
        <v>129</v>
      </c>
      <c r="AH56" s="16" t="s">
        <v>105</v>
      </c>
      <c r="AI56" s="29">
        <f t="shared" si="11"/>
        <v>0</v>
      </c>
    </row>
    <row r="57" spans="2:35" s="9" customFormat="1" ht="11.25">
      <c r="B57" s="50"/>
      <c r="C57" s="182"/>
      <c r="D57" s="63"/>
      <c r="E57" s="84"/>
      <c r="F57" s="61"/>
      <c r="G57" s="61"/>
      <c r="H57" s="87"/>
      <c r="I57" s="64"/>
      <c r="J57" s="17"/>
      <c r="K57" s="36"/>
      <c r="L57" s="17"/>
      <c r="M57" s="15"/>
      <c r="N57" s="17"/>
      <c r="O57" s="15"/>
      <c r="P57" s="17"/>
      <c r="Q57" s="15"/>
      <c r="R57" s="17"/>
      <c r="S57" s="122"/>
      <c r="T57" s="84" t="s">
        <v>284</v>
      </c>
      <c r="U57" s="16">
        <v>234</v>
      </c>
      <c r="V57" s="163" t="s">
        <v>29</v>
      </c>
      <c r="W57" s="16">
        <v>183</v>
      </c>
      <c r="X57" s="15">
        <f t="shared" si="6"/>
        <v>0.782051282051282</v>
      </c>
      <c r="Y57" s="16">
        <v>126</v>
      </c>
      <c r="Z57" s="15">
        <f t="shared" si="7"/>
        <v>0.5384615384615384</v>
      </c>
      <c r="AA57" s="16">
        <v>84</v>
      </c>
      <c r="AB57" s="15">
        <f t="shared" si="8"/>
        <v>0.358974358974359</v>
      </c>
      <c r="AC57" s="16">
        <v>1</v>
      </c>
      <c r="AD57" s="15">
        <f t="shared" si="9"/>
        <v>0.004273504273504274</v>
      </c>
      <c r="AE57" s="16">
        <v>108</v>
      </c>
      <c r="AF57" s="15">
        <f t="shared" si="10"/>
        <v>0.46153846153846156</v>
      </c>
      <c r="AG57" s="16">
        <v>37</v>
      </c>
      <c r="AH57" s="16" t="s">
        <v>105</v>
      </c>
      <c r="AI57" s="29">
        <f t="shared" si="11"/>
        <v>0</v>
      </c>
    </row>
    <row r="58" spans="2:35" s="9" customFormat="1" ht="11.25">
      <c r="B58" s="50"/>
      <c r="C58" s="182"/>
      <c r="D58" s="63"/>
      <c r="E58" s="84"/>
      <c r="F58" s="61"/>
      <c r="G58" s="61"/>
      <c r="H58" s="87"/>
      <c r="I58" s="64"/>
      <c r="J58" s="17"/>
      <c r="K58" s="36"/>
      <c r="L58" s="17"/>
      <c r="M58" s="15"/>
      <c r="N58" s="17"/>
      <c r="O58" s="15"/>
      <c r="P58" s="17"/>
      <c r="Q58" s="15"/>
      <c r="R58" s="17"/>
      <c r="S58" s="122"/>
      <c r="T58" s="84" t="s">
        <v>285</v>
      </c>
      <c r="U58" s="16">
        <v>207</v>
      </c>
      <c r="V58" s="163" t="s">
        <v>29</v>
      </c>
      <c r="W58" s="16">
        <v>168</v>
      </c>
      <c r="X58" s="15">
        <f t="shared" si="6"/>
        <v>0.8115942028985508</v>
      </c>
      <c r="Y58" s="16">
        <v>122</v>
      </c>
      <c r="Z58" s="15">
        <f t="shared" si="7"/>
        <v>0.5893719806763285</v>
      </c>
      <c r="AA58" s="16">
        <v>82</v>
      </c>
      <c r="AB58" s="15">
        <f t="shared" si="8"/>
        <v>0.3961352657004831</v>
      </c>
      <c r="AC58" s="16">
        <v>1</v>
      </c>
      <c r="AD58" s="15">
        <f t="shared" si="9"/>
        <v>0.004830917874396135</v>
      </c>
      <c r="AE58" s="16">
        <v>112</v>
      </c>
      <c r="AF58" s="15">
        <f t="shared" si="10"/>
        <v>0.5410628019323671</v>
      </c>
      <c r="AG58" s="16">
        <v>31</v>
      </c>
      <c r="AH58" s="16" t="s">
        <v>105</v>
      </c>
      <c r="AI58" s="29">
        <f t="shared" si="11"/>
        <v>0</v>
      </c>
    </row>
    <row r="59" spans="2:35" s="101" customFormat="1" ht="11.25">
      <c r="B59" s="69"/>
      <c r="C59" s="183"/>
      <c r="D59" s="73" t="s">
        <v>45</v>
      </c>
      <c r="E59" s="96"/>
      <c r="F59" s="97">
        <f>SUM(F56:F58)</f>
        <v>624</v>
      </c>
      <c r="G59" s="97">
        <f>SUM(G56:G58)</f>
        <v>172</v>
      </c>
      <c r="H59" s="79">
        <f>SUM(G59/F59)</f>
        <v>0.27564102564102566</v>
      </c>
      <c r="I59" s="98">
        <f>SUM(I56:I58)</f>
        <v>62</v>
      </c>
      <c r="J59" s="99">
        <f>SUM(J56:J58)</f>
        <v>62</v>
      </c>
      <c r="K59" s="76">
        <f t="shared" si="4"/>
        <v>1</v>
      </c>
      <c r="L59" s="99">
        <f>SUM(L56:L58)</f>
        <v>46</v>
      </c>
      <c r="M59" s="77">
        <f t="shared" si="1"/>
        <v>0.7419354838709677</v>
      </c>
      <c r="N59" s="99">
        <f>SUM(N56:N58)</f>
        <v>3</v>
      </c>
      <c r="O59" s="77">
        <f t="shared" si="2"/>
        <v>0.04838709677419355</v>
      </c>
      <c r="P59" s="99">
        <f>SUM(P56:P58)</f>
        <v>0</v>
      </c>
      <c r="Q59" s="77">
        <f t="shared" si="0"/>
        <v>0</v>
      </c>
      <c r="R59" s="99">
        <f>SUM(R56:R58)</f>
        <v>0</v>
      </c>
      <c r="S59" s="123">
        <f t="shared" si="3"/>
        <v>0</v>
      </c>
      <c r="T59" s="126"/>
      <c r="U59" s="100">
        <f>SUM(U56:U58)</f>
        <v>1268</v>
      </c>
      <c r="V59" s="77"/>
      <c r="W59" s="100">
        <f>SUM(W56:W58)</f>
        <v>1070</v>
      </c>
      <c r="X59" s="77">
        <f t="shared" si="6"/>
        <v>0.8438485804416404</v>
      </c>
      <c r="Y59" s="100">
        <f>SUM(Y56:Y58)</f>
        <v>756</v>
      </c>
      <c r="Z59" s="77">
        <f t="shared" si="7"/>
        <v>0.5962145110410094</v>
      </c>
      <c r="AA59" s="100">
        <f>SUM(AA56:AA58)</f>
        <v>486</v>
      </c>
      <c r="AB59" s="77">
        <f t="shared" si="8"/>
        <v>0.3832807570977918</v>
      </c>
      <c r="AC59" s="100">
        <f>SUM(AC56:AC58)</f>
        <v>8</v>
      </c>
      <c r="AD59" s="77">
        <f t="shared" si="9"/>
        <v>0.006309148264984227</v>
      </c>
      <c r="AE59" s="100">
        <f>SUM(AE56:AE58)</f>
        <v>628</v>
      </c>
      <c r="AF59" s="77">
        <f t="shared" si="10"/>
        <v>0.4952681388012618</v>
      </c>
      <c r="AG59" s="100">
        <f>SUM(AG56:AG58)</f>
        <v>197</v>
      </c>
      <c r="AH59" s="100">
        <f>SUM(AH56:AH58)</f>
        <v>0</v>
      </c>
      <c r="AI59" s="79">
        <f t="shared" si="11"/>
        <v>0</v>
      </c>
    </row>
    <row r="60" spans="2:35" s="9" customFormat="1" ht="11.25">
      <c r="B60" s="50"/>
      <c r="C60" s="182">
        <v>701</v>
      </c>
      <c r="D60" s="63" t="s">
        <v>136</v>
      </c>
      <c r="E60" s="80" t="s">
        <v>60</v>
      </c>
      <c r="F60" s="81">
        <v>184</v>
      </c>
      <c r="G60" s="81">
        <v>175</v>
      </c>
      <c r="H60" s="29">
        <f>SUM(G60/F60)</f>
        <v>0.9510869565217391</v>
      </c>
      <c r="I60" s="64">
        <v>50</v>
      </c>
      <c r="J60" s="17">
        <v>50</v>
      </c>
      <c r="K60" s="36">
        <f t="shared" si="4"/>
        <v>1</v>
      </c>
      <c r="L60" s="17">
        <v>46</v>
      </c>
      <c r="M60" s="15">
        <f t="shared" si="1"/>
        <v>0.92</v>
      </c>
      <c r="N60" s="17">
        <v>7</v>
      </c>
      <c r="O60" s="15">
        <f t="shared" si="2"/>
        <v>0.14</v>
      </c>
      <c r="P60" s="17">
        <v>0</v>
      </c>
      <c r="Q60" s="15">
        <f t="shared" si="0"/>
        <v>0</v>
      </c>
      <c r="R60" s="17">
        <v>0</v>
      </c>
      <c r="S60" s="122">
        <f t="shared" si="3"/>
        <v>0</v>
      </c>
      <c r="T60" s="84" t="s">
        <v>136</v>
      </c>
      <c r="U60" s="16">
        <v>337</v>
      </c>
      <c r="V60" s="163" t="s">
        <v>29</v>
      </c>
      <c r="W60" s="16">
        <v>279</v>
      </c>
      <c r="X60" s="15">
        <f t="shared" si="6"/>
        <v>0.827893175074184</v>
      </c>
      <c r="Y60" s="16">
        <v>188</v>
      </c>
      <c r="Z60" s="15">
        <f t="shared" si="7"/>
        <v>0.5578635014836796</v>
      </c>
      <c r="AA60" s="16">
        <v>124</v>
      </c>
      <c r="AB60" s="15">
        <f t="shared" si="8"/>
        <v>0.36795252225519287</v>
      </c>
      <c r="AC60" s="16">
        <v>44</v>
      </c>
      <c r="AD60" s="15">
        <f t="shared" si="9"/>
        <v>0.13056379821958458</v>
      </c>
      <c r="AE60" s="16">
        <v>167</v>
      </c>
      <c r="AF60" s="15">
        <f t="shared" si="10"/>
        <v>0.49554896142433236</v>
      </c>
      <c r="AG60" s="16">
        <v>56</v>
      </c>
      <c r="AH60" s="16" t="s">
        <v>105</v>
      </c>
      <c r="AI60" s="29">
        <f t="shared" si="11"/>
        <v>0</v>
      </c>
    </row>
    <row r="61" spans="2:35" s="9" customFormat="1" ht="11.25">
      <c r="B61" s="50"/>
      <c r="C61" s="182"/>
      <c r="D61" s="63"/>
      <c r="E61" s="80" t="s">
        <v>43</v>
      </c>
      <c r="F61" s="81">
        <v>182</v>
      </c>
      <c r="G61" s="81">
        <v>84</v>
      </c>
      <c r="H61" s="29">
        <f>SUM(G61/F61)</f>
        <v>0.46153846153846156</v>
      </c>
      <c r="I61" s="64"/>
      <c r="J61" s="17"/>
      <c r="K61" s="36"/>
      <c r="L61" s="17"/>
      <c r="M61" s="15"/>
      <c r="N61" s="17"/>
      <c r="O61" s="15"/>
      <c r="P61" s="17"/>
      <c r="Q61" s="15"/>
      <c r="R61" s="17"/>
      <c r="S61" s="122"/>
      <c r="T61" s="84" t="s">
        <v>137</v>
      </c>
      <c r="U61" s="16">
        <v>376</v>
      </c>
      <c r="V61" s="163" t="s">
        <v>29</v>
      </c>
      <c r="W61" s="16">
        <v>320</v>
      </c>
      <c r="X61" s="15">
        <f t="shared" si="6"/>
        <v>0.851063829787234</v>
      </c>
      <c r="Y61" s="16">
        <v>249</v>
      </c>
      <c r="Z61" s="15">
        <f t="shared" si="7"/>
        <v>0.6622340425531915</v>
      </c>
      <c r="AA61" s="16">
        <v>156</v>
      </c>
      <c r="AB61" s="15">
        <f t="shared" si="8"/>
        <v>0.4148936170212766</v>
      </c>
      <c r="AC61" s="16">
        <v>0</v>
      </c>
      <c r="AD61" s="15">
        <f t="shared" si="9"/>
        <v>0</v>
      </c>
      <c r="AE61" s="16">
        <v>193</v>
      </c>
      <c r="AF61" s="15">
        <f t="shared" si="10"/>
        <v>0.5132978723404256</v>
      </c>
      <c r="AG61" s="16">
        <v>63</v>
      </c>
      <c r="AH61" s="16" t="s">
        <v>105</v>
      </c>
      <c r="AI61" s="29">
        <f t="shared" si="11"/>
        <v>0</v>
      </c>
    </row>
    <row r="62" spans="2:35" s="9" customFormat="1" ht="11.25">
      <c r="B62" s="50"/>
      <c r="C62" s="182"/>
      <c r="D62" s="63"/>
      <c r="E62" s="84"/>
      <c r="F62" s="61"/>
      <c r="G62" s="61"/>
      <c r="H62" s="87"/>
      <c r="I62" s="64"/>
      <c r="J62" s="17"/>
      <c r="K62" s="36"/>
      <c r="L62" s="17"/>
      <c r="M62" s="15"/>
      <c r="N62" s="17"/>
      <c r="O62" s="15"/>
      <c r="P62" s="17"/>
      <c r="Q62" s="15"/>
      <c r="R62" s="17"/>
      <c r="S62" s="122"/>
      <c r="T62" s="84" t="s">
        <v>138</v>
      </c>
      <c r="U62" s="16">
        <v>641</v>
      </c>
      <c r="V62" s="163" t="s">
        <v>29</v>
      </c>
      <c r="W62" s="16">
        <v>496</v>
      </c>
      <c r="X62" s="15">
        <f t="shared" si="6"/>
        <v>0.7737909516380655</v>
      </c>
      <c r="Y62" s="16">
        <v>206</v>
      </c>
      <c r="Z62" s="15">
        <f t="shared" si="7"/>
        <v>0.3213728549141966</v>
      </c>
      <c r="AA62" s="16">
        <v>177</v>
      </c>
      <c r="AB62" s="15">
        <f t="shared" si="8"/>
        <v>0.27613104524180965</v>
      </c>
      <c r="AC62" s="16">
        <v>48</v>
      </c>
      <c r="AD62" s="15">
        <f t="shared" si="9"/>
        <v>0.0748829953198128</v>
      </c>
      <c r="AE62" s="16">
        <v>273</v>
      </c>
      <c r="AF62" s="15">
        <f t="shared" si="10"/>
        <v>0.42589703588143524</v>
      </c>
      <c r="AG62" s="16">
        <v>112</v>
      </c>
      <c r="AH62" s="16" t="s">
        <v>105</v>
      </c>
      <c r="AI62" s="29">
        <f t="shared" si="11"/>
        <v>0</v>
      </c>
    </row>
    <row r="63" spans="2:35" s="101" customFormat="1" ht="11.25">
      <c r="B63" s="69"/>
      <c r="C63" s="183"/>
      <c r="D63" s="73" t="s">
        <v>45</v>
      </c>
      <c r="E63" s="96"/>
      <c r="F63" s="97">
        <f>SUM(F60:F62)</f>
        <v>366</v>
      </c>
      <c r="G63" s="97">
        <f>SUM(G60:G62)</f>
        <v>259</v>
      </c>
      <c r="H63" s="79">
        <f>SUM(G63/F63)</f>
        <v>0.7076502732240437</v>
      </c>
      <c r="I63" s="98">
        <f>SUM(I60:I62)</f>
        <v>50</v>
      </c>
      <c r="J63" s="99">
        <f>SUM(J60:J62)</f>
        <v>50</v>
      </c>
      <c r="K63" s="76">
        <f t="shared" si="4"/>
        <v>1</v>
      </c>
      <c r="L63" s="99">
        <f>SUM(L60:L62)</f>
        <v>46</v>
      </c>
      <c r="M63" s="77">
        <f t="shared" si="1"/>
        <v>0.92</v>
      </c>
      <c r="N63" s="99">
        <f>SUM(N60:N62)</f>
        <v>7</v>
      </c>
      <c r="O63" s="77">
        <f t="shared" si="2"/>
        <v>0.14</v>
      </c>
      <c r="P63" s="99">
        <f>SUM(P60:P62)</f>
        <v>0</v>
      </c>
      <c r="Q63" s="77">
        <f t="shared" si="0"/>
        <v>0</v>
      </c>
      <c r="R63" s="99">
        <f>SUM(R60:R62)</f>
        <v>0</v>
      </c>
      <c r="S63" s="123">
        <f t="shared" si="3"/>
        <v>0</v>
      </c>
      <c r="T63" s="126"/>
      <c r="U63" s="100">
        <f>SUM(U60:U62)</f>
        <v>1354</v>
      </c>
      <c r="V63" s="77"/>
      <c r="W63" s="100">
        <f>SUM(W60:W62)</f>
        <v>1095</v>
      </c>
      <c r="X63" s="77">
        <f t="shared" si="6"/>
        <v>0.808714918759232</v>
      </c>
      <c r="Y63" s="100">
        <f>SUM(Y60:Y62)</f>
        <v>643</v>
      </c>
      <c r="Z63" s="77">
        <f t="shared" si="7"/>
        <v>0.47488921713441656</v>
      </c>
      <c r="AA63" s="100">
        <f>SUM(AA60:AA62)</f>
        <v>457</v>
      </c>
      <c r="AB63" s="77">
        <f t="shared" si="8"/>
        <v>0.3375184638109306</v>
      </c>
      <c r="AC63" s="100">
        <f>SUM(AC60:AC62)</f>
        <v>92</v>
      </c>
      <c r="AD63" s="77">
        <f t="shared" si="9"/>
        <v>0.06794682422451995</v>
      </c>
      <c r="AE63" s="100">
        <f>SUM(AE60:AE62)</f>
        <v>633</v>
      </c>
      <c r="AF63" s="77">
        <f t="shared" si="10"/>
        <v>0.4675036927621861</v>
      </c>
      <c r="AG63" s="100">
        <f>SUM(AG60:AG62)</f>
        <v>231</v>
      </c>
      <c r="AH63" s="100">
        <f>SUM(AH60:AH62)</f>
        <v>0</v>
      </c>
      <c r="AI63" s="79">
        <f t="shared" si="11"/>
        <v>0</v>
      </c>
    </row>
    <row r="64" spans="2:35" s="9" customFormat="1" ht="11.25">
      <c r="B64" s="50"/>
      <c r="C64" s="182">
        <v>702</v>
      </c>
      <c r="D64" s="63" t="s">
        <v>294</v>
      </c>
      <c r="E64" s="80" t="s">
        <v>60</v>
      </c>
      <c r="F64" s="81">
        <v>367</v>
      </c>
      <c r="G64" s="81">
        <v>195</v>
      </c>
      <c r="H64" s="29">
        <f>SUM(G64/F64)</f>
        <v>0.5313351498637602</v>
      </c>
      <c r="I64" s="64">
        <v>50</v>
      </c>
      <c r="J64" s="17">
        <v>40</v>
      </c>
      <c r="K64" s="36">
        <f t="shared" si="4"/>
        <v>0.8</v>
      </c>
      <c r="L64" s="17">
        <v>40</v>
      </c>
      <c r="M64" s="15">
        <f t="shared" si="1"/>
        <v>0.8</v>
      </c>
      <c r="N64" s="17">
        <v>14</v>
      </c>
      <c r="O64" s="15">
        <f t="shared" si="2"/>
        <v>0.28</v>
      </c>
      <c r="P64" s="17">
        <v>0</v>
      </c>
      <c r="Q64" s="15">
        <f t="shared" si="0"/>
        <v>0</v>
      </c>
      <c r="R64" s="17">
        <v>0</v>
      </c>
      <c r="S64" s="122">
        <f t="shared" si="3"/>
        <v>0</v>
      </c>
      <c r="T64" s="84" t="s">
        <v>294</v>
      </c>
      <c r="U64" s="16">
        <v>17</v>
      </c>
      <c r="V64" s="163" t="s">
        <v>29</v>
      </c>
      <c r="W64" s="16">
        <v>14</v>
      </c>
      <c r="X64" s="15">
        <f t="shared" si="6"/>
        <v>0.8235294117647058</v>
      </c>
      <c r="Y64" s="16">
        <v>4</v>
      </c>
      <c r="Z64" s="15">
        <f t="shared" si="7"/>
        <v>0.23529411764705882</v>
      </c>
      <c r="AA64" s="16">
        <v>5</v>
      </c>
      <c r="AB64" s="15">
        <f t="shared" si="8"/>
        <v>0.29411764705882354</v>
      </c>
      <c r="AC64" s="16">
        <v>0</v>
      </c>
      <c r="AD64" s="15">
        <f t="shared" si="9"/>
        <v>0</v>
      </c>
      <c r="AE64" s="16">
        <v>8</v>
      </c>
      <c r="AF64" s="15">
        <f t="shared" si="10"/>
        <v>0.47058823529411764</v>
      </c>
      <c r="AG64" s="16">
        <v>3</v>
      </c>
      <c r="AH64" s="16" t="s">
        <v>105</v>
      </c>
      <c r="AI64" s="29">
        <f t="shared" si="11"/>
        <v>0</v>
      </c>
    </row>
    <row r="65" spans="2:35" s="101" customFormat="1" ht="11.25">
      <c r="B65" s="69"/>
      <c r="C65" s="183"/>
      <c r="D65" s="73" t="s">
        <v>45</v>
      </c>
      <c r="E65" s="96"/>
      <c r="F65" s="97">
        <f>SUM(F64)</f>
        <v>367</v>
      </c>
      <c r="G65" s="97">
        <f>SUM(G64)</f>
        <v>195</v>
      </c>
      <c r="H65" s="79">
        <f>SUM(G65/F65)</f>
        <v>0.5313351498637602</v>
      </c>
      <c r="I65" s="98">
        <f>SUM(I64)</f>
        <v>50</v>
      </c>
      <c r="J65" s="99">
        <f>SUM(J64)</f>
        <v>40</v>
      </c>
      <c r="K65" s="76">
        <f t="shared" si="4"/>
        <v>0.8</v>
      </c>
      <c r="L65" s="99">
        <f>SUM(L64)</f>
        <v>40</v>
      </c>
      <c r="M65" s="77">
        <f t="shared" si="1"/>
        <v>0.8</v>
      </c>
      <c r="N65" s="99">
        <f>SUM(N64)</f>
        <v>14</v>
      </c>
      <c r="O65" s="77">
        <f t="shared" si="2"/>
        <v>0.28</v>
      </c>
      <c r="P65" s="99">
        <f>SUM(P64)</f>
        <v>0</v>
      </c>
      <c r="Q65" s="77">
        <f t="shared" si="0"/>
        <v>0</v>
      </c>
      <c r="R65" s="99">
        <f>SUM(R64:R64)</f>
        <v>0</v>
      </c>
      <c r="S65" s="123">
        <f t="shared" si="3"/>
        <v>0</v>
      </c>
      <c r="T65" s="126"/>
      <c r="U65" s="100">
        <f>SUM(U64)</f>
        <v>17</v>
      </c>
      <c r="V65" s="77"/>
      <c r="W65" s="100">
        <f>SUM(W64)</f>
        <v>14</v>
      </c>
      <c r="X65" s="77">
        <f t="shared" si="6"/>
        <v>0.8235294117647058</v>
      </c>
      <c r="Y65" s="100">
        <f>SUM(Y64)</f>
        <v>4</v>
      </c>
      <c r="Z65" s="77">
        <f t="shared" si="7"/>
        <v>0.23529411764705882</v>
      </c>
      <c r="AA65" s="100">
        <f>SUM(AA64)</f>
        <v>5</v>
      </c>
      <c r="AB65" s="77">
        <f t="shared" si="8"/>
        <v>0.29411764705882354</v>
      </c>
      <c r="AC65" s="100">
        <f>SUM(AC64)</f>
        <v>0</v>
      </c>
      <c r="AD65" s="77">
        <f t="shared" si="9"/>
        <v>0</v>
      </c>
      <c r="AE65" s="100">
        <f>SUM(AE64)</f>
        <v>8</v>
      </c>
      <c r="AF65" s="77">
        <f t="shared" si="10"/>
        <v>0.47058823529411764</v>
      </c>
      <c r="AG65" s="100">
        <f>SUM(AG64)</f>
        <v>3</v>
      </c>
      <c r="AH65" s="100">
        <f>SUM(AH64)</f>
        <v>0</v>
      </c>
      <c r="AI65" s="79">
        <f t="shared" si="11"/>
        <v>0</v>
      </c>
    </row>
    <row r="66" spans="2:35" s="9" customFormat="1" ht="11.25">
      <c r="B66" s="50"/>
      <c r="C66" s="182">
        <v>706</v>
      </c>
      <c r="D66" s="63" t="s">
        <v>139</v>
      </c>
      <c r="E66" s="80" t="s">
        <v>60</v>
      </c>
      <c r="F66" s="81">
        <v>465</v>
      </c>
      <c r="G66" s="81">
        <v>97</v>
      </c>
      <c r="H66" s="29">
        <f>SUM(G66/F66)</f>
        <v>0.2086021505376344</v>
      </c>
      <c r="I66" s="64">
        <v>50</v>
      </c>
      <c r="J66" s="17">
        <v>50</v>
      </c>
      <c r="K66" s="36">
        <f t="shared" si="4"/>
        <v>1</v>
      </c>
      <c r="L66" s="17">
        <v>38</v>
      </c>
      <c r="M66" s="15">
        <f t="shared" si="1"/>
        <v>0.76</v>
      </c>
      <c r="N66" s="17">
        <v>3</v>
      </c>
      <c r="O66" s="15">
        <f t="shared" si="2"/>
        <v>0.06</v>
      </c>
      <c r="P66" s="17">
        <v>0</v>
      </c>
      <c r="Q66" s="15">
        <f t="shared" si="0"/>
        <v>0</v>
      </c>
      <c r="R66" s="17">
        <v>0</v>
      </c>
      <c r="S66" s="122">
        <f t="shared" si="3"/>
        <v>0</v>
      </c>
      <c r="T66" s="84" t="s">
        <v>139</v>
      </c>
      <c r="U66" s="16">
        <v>545</v>
      </c>
      <c r="V66" s="163" t="s">
        <v>29</v>
      </c>
      <c r="W66" s="16">
        <v>434</v>
      </c>
      <c r="X66" s="15">
        <f t="shared" si="6"/>
        <v>0.7963302752293578</v>
      </c>
      <c r="Y66" s="16">
        <v>306</v>
      </c>
      <c r="Z66" s="15">
        <f t="shared" si="7"/>
        <v>0.5614678899082569</v>
      </c>
      <c r="AA66" s="16">
        <v>213</v>
      </c>
      <c r="AB66" s="15">
        <f t="shared" si="8"/>
        <v>0.3908256880733945</v>
      </c>
      <c r="AC66" s="16">
        <v>4</v>
      </c>
      <c r="AD66" s="15">
        <f t="shared" si="9"/>
        <v>0.007339449541284404</v>
      </c>
      <c r="AE66" s="16">
        <v>264</v>
      </c>
      <c r="AF66" s="15">
        <f t="shared" si="10"/>
        <v>0.48440366972477067</v>
      </c>
      <c r="AG66" s="16">
        <v>78</v>
      </c>
      <c r="AH66" s="16">
        <v>0</v>
      </c>
      <c r="AI66" s="29">
        <f t="shared" si="11"/>
        <v>0</v>
      </c>
    </row>
    <row r="67" spans="2:35" s="9" customFormat="1" ht="11.25">
      <c r="B67" s="50"/>
      <c r="C67" s="182"/>
      <c r="D67" s="63"/>
      <c r="E67" s="84"/>
      <c r="F67" s="61"/>
      <c r="G67" s="61"/>
      <c r="H67" s="87"/>
      <c r="I67" s="64"/>
      <c r="J67" s="17"/>
      <c r="K67" s="36"/>
      <c r="L67" s="17"/>
      <c r="M67" s="15"/>
      <c r="N67" s="17"/>
      <c r="O67" s="15"/>
      <c r="P67" s="17"/>
      <c r="Q67" s="15"/>
      <c r="R67" s="17"/>
      <c r="S67" s="122"/>
      <c r="T67" s="84" t="s">
        <v>140</v>
      </c>
      <c r="U67" s="16">
        <v>324</v>
      </c>
      <c r="V67" s="163" t="s">
        <v>29</v>
      </c>
      <c r="W67" s="16">
        <v>266</v>
      </c>
      <c r="X67" s="15">
        <f t="shared" si="6"/>
        <v>0.8209876543209876</v>
      </c>
      <c r="Y67" s="16">
        <v>195</v>
      </c>
      <c r="Z67" s="15">
        <f t="shared" si="7"/>
        <v>0.6018518518518519</v>
      </c>
      <c r="AA67" s="16">
        <v>139</v>
      </c>
      <c r="AB67" s="15">
        <f t="shared" si="8"/>
        <v>0.42901234567901236</v>
      </c>
      <c r="AC67" s="16">
        <v>10</v>
      </c>
      <c r="AD67" s="15">
        <f t="shared" si="9"/>
        <v>0.030864197530864196</v>
      </c>
      <c r="AE67" s="16">
        <v>159</v>
      </c>
      <c r="AF67" s="15">
        <f t="shared" si="10"/>
        <v>0.49074074074074076</v>
      </c>
      <c r="AG67" s="16">
        <v>51</v>
      </c>
      <c r="AH67" s="16" t="s">
        <v>105</v>
      </c>
      <c r="AI67" s="29">
        <f t="shared" si="11"/>
        <v>0</v>
      </c>
    </row>
    <row r="68" spans="2:35" s="9" customFormat="1" ht="11.25">
      <c r="B68" s="50"/>
      <c r="C68" s="182"/>
      <c r="D68" s="63"/>
      <c r="E68" s="84"/>
      <c r="F68" s="61"/>
      <c r="G68" s="61"/>
      <c r="H68" s="87"/>
      <c r="I68" s="64"/>
      <c r="J68" s="17"/>
      <c r="K68" s="36"/>
      <c r="L68" s="17"/>
      <c r="M68" s="15"/>
      <c r="N68" s="17"/>
      <c r="O68" s="15"/>
      <c r="P68" s="17"/>
      <c r="Q68" s="15"/>
      <c r="R68" s="17"/>
      <c r="S68" s="122"/>
      <c r="T68" s="84" t="s">
        <v>296</v>
      </c>
      <c r="U68" s="16">
        <v>30</v>
      </c>
      <c r="V68" s="163" t="s">
        <v>29</v>
      </c>
      <c r="W68" s="16">
        <v>23</v>
      </c>
      <c r="X68" s="15">
        <f t="shared" si="6"/>
        <v>0.7666666666666667</v>
      </c>
      <c r="Y68" s="16">
        <v>12</v>
      </c>
      <c r="Z68" s="15">
        <f t="shared" si="7"/>
        <v>0.4</v>
      </c>
      <c r="AA68" s="16">
        <v>10</v>
      </c>
      <c r="AB68" s="15">
        <f t="shared" si="8"/>
        <v>0.3333333333333333</v>
      </c>
      <c r="AC68" s="16">
        <v>1</v>
      </c>
      <c r="AD68" s="15">
        <f t="shared" si="9"/>
        <v>0.03333333333333333</v>
      </c>
      <c r="AE68" s="16">
        <v>15</v>
      </c>
      <c r="AF68" s="15">
        <f t="shared" si="10"/>
        <v>0.5</v>
      </c>
      <c r="AG68" s="16">
        <v>6</v>
      </c>
      <c r="AH68" s="16" t="s">
        <v>105</v>
      </c>
      <c r="AI68" s="29">
        <f t="shared" si="11"/>
        <v>0</v>
      </c>
    </row>
    <row r="69" spans="2:35" s="101" customFormat="1" ht="11.25">
      <c r="B69" s="69"/>
      <c r="C69" s="183"/>
      <c r="D69" s="73" t="s">
        <v>45</v>
      </c>
      <c r="E69" s="96"/>
      <c r="F69" s="97">
        <f>SUM(F66:F68)</f>
        <v>465</v>
      </c>
      <c r="G69" s="97">
        <f>SUM(G66:G68)</f>
        <v>97</v>
      </c>
      <c r="H69" s="79">
        <f>SUM(G69/F69)</f>
        <v>0.2086021505376344</v>
      </c>
      <c r="I69" s="98">
        <f>SUM(I66:I68)</f>
        <v>50</v>
      </c>
      <c r="J69" s="99">
        <f>SUM(J66:J68)</f>
        <v>50</v>
      </c>
      <c r="K69" s="76">
        <f t="shared" si="4"/>
        <v>1</v>
      </c>
      <c r="L69" s="99">
        <f>SUM(L66:L68)</f>
        <v>38</v>
      </c>
      <c r="M69" s="77">
        <f t="shared" si="1"/>
        <v>0.76</v>
      </c>
      <c r="N69" s="99">
        <f>SUM(N66:N68)</f>
        <v>3</v>
      </c>
      <c r="O69" s="77">
        <f t="shared" si="2"/>
        <v>0.06</v>
      </c>
      <c r="P69" s="99">
        <f>SUM(P66:P68)</f>
        <v>0</v>
      </c>
      <c r="Q69" s="77">
        <f t="shared" si="0"/>
        <v>0</v>
      </c>
      <c r="R69" s="99">
        <f>SUM(R66:R68)</f>
        <v>0</v>
      </c>
      <c r="S69" s="123">
        <f t="shared" si="3"/>
        <v>0</v>
      </c>
      <c r="T69" s="126"/>
      <c r="U69" s="100">
        <f>SUM(U66:U68)</f>
        <v>899</v>
      </c>
      <c r="V69" s="77"/>
      <c r="W69" s="100">
        <f>SUM(W66:W68)</f>
        <v>723</v>
      </c>
      <c r="X69" s="77">
        <f t="shared" si="6"/>
        <v>0.8042269187986651</v>
      </c>
      <c r="Y69" s="100">
        <f>SUM(Y66:Y68)</f>
        <v>513</v>
      </c>
      <c r="Z69" s="77">
        <f t="shared" si="7"/>
        <v>0.5706340378197998</v>
      </c>
      <c r="AA69" s="100">
        <f>SUM(AA66:AA68)</f>
        <v>362</v>
      </c>
      <c r="AB69" s="77">
        <f t="shared" si="8"/>
        <v>0.40266963292547275</v>
      </c>
      <c r="AC69" s="100">
        <f>SUM(AC66:AC68)</f>
        <v>15</v>
      </c>
      <c r="AD69" s="77">
        <f t="shared" si="9"/>
        <v>0.01668520578420467</v>
      </c>
      <c r="AE69" s="100">
        <f>SUM(AE66:AE68)</f>
        <v>438</v>
      </c>
      <c r="AF69" s="77">
        <f t="shared" si="10"/>
        <v>0.4872080088987764</v>
      </c>
      <c r="AG69" s="100">
        <f>SUM(AG66:AG68)</f>
        <v>135</v>
      </c>
      <c r="AH69" s="100">
        <f>SUM(AH66:AH68)</f>
        <v>0</v>
      </c>
      <c r="AI69" s="79">
        <f t="shared" si="11"/>
        <v>0</v>
      </c>
    </row>
    <row r="70" spans="2:35" s="9" customFormat="1" ht="11.25">
      <c r="B70" s="50"/>
      <c r="C70" s="182">
        <v>707</v>
      </c>
      <c r="D70" s="63" t="s">
        <v>290</v>
      </c>
      <c r="E70" s="80" t="s">
        <v>60</v>
      </c>
      <c r="F70" s="81">
        <v>638</v>
      </c>
      <c r="G70" s="81">
        <v>304</v>
      </c>
      <c r="H70" s="29">
        <f>SUM(G70/F70)</f>
        <v>0.47648902821316613</v>
      </c>
      <c r="I70" s="64">
        <v>61</v>
      </c>
      <c r="J70" s="17">
        <v>61</v>
      </c>
      <c r="K70" s="36">
        <f t="shared" si="4"/>
        <v>1</v>
      </c>
      <c r="L70" s="17">
        <v>9</v>
      </c>
      <c r="M70" s="15">
        <f t="shared" si="1"/>
        <v>0.14754098360655737</v>
      </c>
      <c r="N70" s="17">
        <v>7</v>
      </c>
      <c r="O70" s="15">
        <f t="shared" si="2"/>
        <v>0.11475409836065574</v>
      </c>
      <c r="P70" s="17">
        <v>0</v>
      </c>
      <c r="Q70" s="15">
        <f t="shared" si="0"/>
        <v>0</v>
      </c>
      <c r="R70" s="17">
        <v>0</v>
      </c>
      <c r="S70" s="122">
        <f t="shared" si="3"/>
        <v>0</v>
      </c>
      <c r="T70" s="84" t="s">
        <v>290</v>
      </c>
      <c r="U70" s="16">
        <v>927</v>
      </c>
      <c r="V70" s="163" t="s">
        <v>29</v>
      </c>
      <c r="W70" s="16">
        <v>739</v>
      </c>
      <c r="X70" s="15">
        <f t="shared" si="6"/>
        <v>0.7971952535059331</v>
      </c>
      <c r="Y70" s="16">
        <v>373</v>
      </c>
      <c r="Z70" s="15">
        <f t="shared" si="7"/>
        <v>0.4023732470334412</v>
      </c>
      <c r="AA70" s="16">
        <v>276</v>
      </c>
      <c r="AB70" s="15">
        <f t="shared" si="8"/>
        <v>0.2977346278317152</v>
      </c>
      <c r="AC70" s="16">
        <v>36</v>
      </c>
      <c r="AD70" s="15">
        <f t="shared" si="9"/>
        <v>0.038834951456310676</v>
      </c>
      <c r="AE70" s="16">
        <v>419</v>
      </c>
      <c r="AF70" s="15">
        <f t="shared" si="10"/>
        <v>0.4519956850053937</v>
      </c>
      <c r="AG70" s="16">
        <v>156</v>
      </c>
      <c r="AH70" s="16">
        <v>5</v>
      </c>
      <c r="AI70" s="29">
        <f t="shared" si="11"/>
        <v>0.03205128205128205</v>
      </c>
    </row>
    <row r="71" spans="2:35" s="9" customFormat="1" ht="11.25">
      <c r="B71" s="50"/>
      <c r="C71" s="182"/>
      <c r="D71" s="63"/>
      <c r="E71" s="80"/>
      <c r="F71" s="17"/>
      <c r="G71" s="17"/>
      <c r="H71" s="29"/>
      <c r="I71" s="64"/>
      <c r="J71" s="17"/>
      <c r="K71" s="36"/>
      <c r="L71" s="17"/>
      <c r="M71" s="15"/>
      <c r="N71" s="17"/>
      <c r="O71" s="15"/>
      <c r="P71" s="17"/>
      <c r="Q71" s="15"/>
      <c r="R71" s="17"/>
      <c r="S71" s="122"/>
      <c r="T71" s="84" t="s">
        <v>292</v>
      </c>
      <c r="U71" s="16">
        <v>207</v>
      </c>
      <c r="V71" s="163" t="s">
        <v>29</v>
      </c>
      <c r="W71" s="16">
        <v>171</v>
      </c>
      <c r="X71" s="15">
        <f t="shared" si="6"/>
        <v>0.8260869565217391</v>
      </c>
      <c r="Y71" s="16">
        <v>62</v>
      </c>
      <c r="Z71" s="15">
        <f t="shared" si="7"/>
        <v>0.2995169082125604</v>
      </c>
      <c r="AA71" s="16">
        <v>53</v>
      </c>
      <c r="AB71" s="15">
        <f t="shared" si="8"/>
        <v>0.2560386473429952</v>
      </c>
      <c r="AC71" s="16">
        <v>11</v>
      </c>
      <c r="AD71" s="15">
        <f t="shared" si="9"/>
        <v>0.05314009661835749</v>
      </c>
      <c r="AE71" s="16">
        <v>107</v>
      </c>
      <c r="AF71" s="15">
        <f t="shared" si="10"/>
        <v>0.5169082125603864</v>
      </c>
      <c r="AG71" s="16">
        <v>37</v>
      </c>
      <c r="AH71" s="16" t="s">
        <v>105</v>
      </c>
      <c r="AI71" s="29">
        <f t="shared" si="11"/>
        <v>0</v>
      </c>
    </row>
    <row r="72" spans="2:35" s="9" customFormat="1" ht="11.25">
      <c r="B72" s="50"/>
      <c r="C72" s="182"/>
      <c r="D72" s="63"/>
      <c r="E72" s="80"/>
      <c r="F72" s="17"/>
      <c r="G72" s="17"/>
      <c r="H72" s="29"/>
      <c r="I72" s="64"/>
      <c r="J72" s="17"/>
      <c r="K72" s="36"/>
      <c r="L72" s="17"/>
      <c r="M72" s="15"/>
      <c r="N72" s="17"/>
      <c r="O72" s="15"/>
      <c r="P72" s="17"/>
      <c r="Q72" s="15"/>
      <c r="R72" s="17"/>
      <c r="S72" s="122"/>
      <c r="T72" s="84" t="s">
        <v>141</v>
      </c>
      <c r="U72" s="16">
        <v>688</v>
      </c>
      <c r="V72" s="163" t="s">
        <v>29</v>
      </c>
      <c r="W72" s="16">
        <v>525</v>
      </c>
      <c r="X72" s="15">
        <f t="shared" si="6"/>
        <v>0.7630813953488372</v>
      </c>
      <c r="Y72" s="16">
        <v>267</v>
      </c>
      <c r="Z72" s="15">
        <f t="shared" si="7"/>
        <v>0.38808139534883723</v>
      </c>
      <c r="AA72" s="16">
        <v>136</v>
      </c>
      <c r="AB72" s="15">
        <f t="shared" si="8"/>
        <v>0.19767441860465115</v>
      </c>
      <c r="AC72" s="16">
        <v>110</v>
      </c>
      <c r="AD72" s="15">
        <f t="shared" si="9"/>
        <v>0.15988372093023256</v>
      </c>
      <c r="AE72" s="16">
        <v>275</v>
      </c>
      <c r="AF72" s="15">
        <f t="shared" si="10"/>
        <v>0.3997093023255814</v>
      </c>
      <c r="AG72" s="16">
        <v>114</v>
      </c>
      <c r="AH72" s="16" t="s">
        <v>105</v>
      </c>
      <c r="AI72" s="29">
        <f t="shared" si="11"/>
        <v>0</v>
      </c>
    </row>
    <row r="73" spans="2:35" s="101" customFormat="1" ht="11.25">
      <c r="B73" s="69"/>
      <c r="C73" s="183"/>
      <c r="D73" s="73" t="s">
        <v>45</v>
      </c>
      <c r="E73" s="96"/>
      <c r="F73" s="97">
        <f>SUM(F70:F72)</f>
        <v>638</v>
      </c>
      <c r="G73" s="97">
        <f>SUM(G70:G72)</f>
        <v>304</v>
      </c>
      <c r="H73" s="79">
        <f>SUM(G73/F73)</f>
        <v>0.47648902821316613</v>
      </c>
      <c r="I73" s="98">
        <f>SUM(I70:I72)</f>
        <v>61</v>
      </c>
      <c r="J73" s="99">
        <f>SUM(J70:J72)</f>
        <v>61</v>
      </c>
      <c r="K73" s="76">
        <f aca="true" t="shared" si="13" ref="K73:K130">SUM(J73/I73)</f>
        <v>1</v>
      </c>
      <c r="L73" s="99">
        <f>SUM(L70:L72)</f>
        <v>9</v>
      </c>
      <c r="M73" s="77">
        <f t="shared" si="1"/>
        <v>0.14754098360655737</v>
      </c>
      <c r="N73" s="99">
        <f>SUM(N70:N72)</f>
        <v>7</v>
      </c>
      <c r="O73" s="77">
        <f t="shared" si="2"/>
        <v>0.11475409836065574</v>
      </c>
      <c r="P73" s="99">
        <f>SUM(P70:P72)</f>
        <v>0</v>
      </c>
      <c r="Q73" s="77">
        <f aca="true" t="shared" si="14" ref="Q73:Q130">SUM(P73/N73)</f>
        <v>0</v>
      </c>
      <c r="R73" s="99">
        <f>SUM(R70:R72)</f>
        <v>0</v>
      </c>
      <c r="S73" s="123">
        <f t="shared" si="3"/>
        <v>0</v>
      </c>
      <c r="T73" s="126"/>
      <c r="U73" s="100">
        <f>SUM(U70:U72)</f>
        <v>1822</v>
      </c>
      <c r="V73" s="77"/>
      <c r="W73" s="100">
        <f>SUM(W70:W72)</f>
        <v>1435</v>
      </c>
      <c r="X73" s="77">
        <f t="shared" si="6"/>
        <v>0.787596048298573</v>
      </c>
      <c r="Y73" s="100">
        <f>SUM(Y70:Y72)</f>
        <v>702</v>
      </c>
      <c r="Z73" s="77">
        <f t="shared" si="7"/>
        <v>0.38529088913282106</v>
      </c>
      <c r="AA73" s="100">
        <f>SUM(AA70:AA72)</f>
        <v>465</v>
      </c>
      <c r="AB73" s="77">
        <f t="shared" si="8"/>
        <v>0.2552140504939627</v>
      </c>
      <c r="AC73" s="100">
        <f>SUM(AC70:AC72)</f>
        <v>157</v>
      </c>
      <c r="AD73" s="77">
        <f t="shared" si="9"/>
        <v>0.08616904500548847</v>
      </c>
      <c r="AE73" s="100">
        <f>SUM(AE70:AE72)</f>
        <v>801</v>
      </c>
      <c r="AF73" s="77">
        <f t="shared" si="10"/>
        <v>0.43962678375411635</v>
      </c>
      <c r="AG73" s="100">
        <f>SUM(AG70:AG72)</f>
        <v>307</v>
      </c>
      <c r="AH73" s="100">
        <f>SUM(AH70:AH72)</f>
        <v>5</v>
      </c>
      <c r="AI73" s="79">
        <f t="shared" si="11"/>
        <v>0.016286644951140065</v>
      </c>
    </row>
    <row r="74" spans="2:35" s="9" customFormat="1" ht="11.25">
      <c r="B74" s="50"/>
      <c r="C74" s="182">
        <v>708</v>
      </c>
      <c r="D74" s="63" t="s">
        <v>142</v>
      </c>
      <c r="E74" s="80" t="s">
        <v>60</v>
      </c>
      <c r="F74" s="81">
        <v>202</v>
      </c>
      <c r="G74" s="81">
        <v>122</v>
      </c>
      <c r="H74" s="29">
        <f>SUM(G74/F74)</f>
        <v>0.6039603960396039</v>
      </c>
      <c r="I74" s="64">
        <v>50</v>
      </c>
      <c r="J74" s="17">
        <v>50</v>
      </c>
      <c r="K74" s="36">
        <f t="shared" si="13"/>
        <v>1</v>
      </c>
      <c r="L74" s="17">
        <v>45</v>
      </c>
      <c r="M74" s="15">
        <f aca="true" t="shared" si="15" ref="M74:M137">SUM(L74/I74)</f>
        <v>0.9</v>
      </c>
      <c r="N74" s="17">
        <v>11</v>
      </c>
      <c r="O74" s="15">
        <f aca="true" t="shared" si="16" ref="O74:O137">SUM(N74/I74)</f>
        <v>0.22</v>
      </c>
      <c r="P74" s="17">
        <v>0</v>
      </c>
      <c r="Q74" s="15">
        <f t="shared" si="14"/>
        <v>0</v>
      </c>
      <c r="R74" s="17">
        <v>0</v>
      </c>
      <c r="S74" s="122">
        <f aca="true" t="shared" si="17" ref="S74:S137">SUM(R74/N74)</f>
        <v>0</v>
      </c>
      <c r="T74" s="84" t="s">
        <v>142</v>
      </c>
      <c r="U74" s="16">
        <v>293</v>
      </c>
      <c r="V74" s="163" t="s">
        <v>29</v>
      </c>
      <c r="W74" s="16">
        <v>250</v>
      </c>
      <c r="X74" s="15">
        <f t="shared" si="6"/>
        <v>0.8532423208191127</v>
      </c>
      <c r="Y74" s="16">
        <v>121</v>
      </c>
      <c r="Z74" s="15">
        <f t="shared" si="7"/>
        <v>0.4129692832764505</v>
      </c>
      <c r="AA74" s="16">
        <v>79</v>
      </c>
      <c r="AB74" s="15">
        <f t="shared" si="8"/>
        <v>0.2696245733788396</v>
      </c>
      <c r="AC74" s="16">
        <v>15</v>
      </c>
      <c r="AD74" s="15">
        <f t="shared" si="9"/>
        <v>0.051194539249146756</v>
      </c>
      <c r="AE74" s="16">
        <v>147</v>
      </c>
      <c r="AF74" s="15">
        <f t="shared" si="10"/>
        <v>0.5017064846416383</v>
      </c>
      <c r="AG74" s="16">
        <v>50</v>
      </c>
      <c r="AH74" s="16" t="s">
        <v>105</v>
      </c>
      <c r="AI74" s="29">
        <f t="shared" si="11"/>
        <v>0</v>
      </c>
    </row>
    <row r="75" spans="2:35" s="9" customFormat="1" ht="11.25">
      <c r="B75" s="50"/>
      <c r="C75" s="182"/>
      <c r="D75" s="63"/>
      <c r="E75" s="80"/>
      <c r="F75" s="17"/>
      <c r="G75" s="17"/>
      <c r="H75" s="29"/>
      <c r="I75" s="64"/>
      <c r="J75" s="17"/>
      <c r="K75" s="36"/>
      <c r="L75" s="17"/>
      <c r="M75" s="15"/>
      <c r="N75" s="17"/>
      <c r="O75" s="15"/>
      <c r="P75" s="17"/>
      <c r="Q75" s="15"/>
      <c r="R75" s="17"/>
      <c r="S75" s="122"/>
      <c r="T75" s="84" t="s">
        <v>293</v>
      </c>
      <c r="U75" s="16">
        <v>126</v>
      </c>
      <c r="V75" s="163" t="s">
        <v>29</v>
      </c>
      <c r="W75" s="16">
        <v>97</v>
      </c>
      <c r="X75" s="15">
        <f t="shared" si="6"/>
        <v>0.7698412698412699</v>
      </c>
      <c r="Y75" s="16">
        <v>56</v>
      </c>
      <c r="Z75" s="15">
        <f t="shared" si="7"/>
        <v>0.4444444444444444</v>
      </c>
      <c r="AA75" s="16">
        <v>35</v>
      </c>
      <c r="AB75" s="15">
        <f t="shared" si="8"/>
        <v>0.2777777777777778</v>
      </c>
      <c r="AC75" s="16">
        <v>0</v>
      </c>
      <c r="AD75" s="15">
        <f t="shared" si="9"/>
        <v>0</v>
      </c>
      <c r="AE75" s="16">
        <v>56</v>
      </c>
      <c r="AF75" s="15">
        <f t="shared" si="10"/>
        <v>0.4444444444444444</v>
      </c>
      <c r="AG75" s="16">
        <v>20</v>
      </c>
      <c r="AH75" s="16" t="s">
        <v>105</v>
      </c>
      <c r="AI75" s="29">
        <f t="shared" si="11"/>
        <v>0</v>
      </c>
    </row>
    <row r="76" spans="2:35" s="101" customFormat="1" ht="11.25">
      <c r="B76" s="69"/>
      <c r="C76" s="183"/>
      <c r="D76" s="73" t="s">
        <v>45</v>
      </c>
      <c r="E76" s="96"/>
      <c r="F76" s="97">
        <f>SUM(F74:F75)</f>
        <v>202</v>
      </c>
      <c r="G76" s="97">
        <f>SUM(G74:G75)</f>
        <v>122</v>
      </c>
      <c r="H76" s="79">
        <f>SUM(G76/F76)</f>
        <v>0.6039603960396039</v>
      </c>
      <c r="I76" s="98">
        <f>SUM(I74:I75)</f>
        <v>50</v>
      </c>
      <c r="J76" s="99">
        <f>SUM(J74:J75)</f>
        <v>50</v>
      </c>
      <c r="K76" s="76">
        <f t="shared" si="13"/>
        <v>1</v>
      </c>
      <c r="L76" s="99">
        <f>SUM(L74:L75)</f>
        <v>45</v>
      </c>
      <c r="M76" s="77">
        <f t="shared" si="15"/>
        <v>0.9</v>
      </c>
      <c r="N76" s="99">
        <f>SUM(N74:N75)</f>
        <v>11</v>
      </c>
      <c r="O76" s="77">
        <f t="shared" si="16"/>
        <v>0.22</v>
      </c>
      <c r="P76" s="99">
        <f>SUM(P74:P75)</f>
        <v>0</v>
      </c>
      <c r="Q76" s="77">
        <f t="shared" si="14"/>
        <v>0</v>
      </c>
      <c r="R76" s="99">
        <f>SUM(R74:R75)</f>
        <v>0</v>
      </c>
      <c r="S76" s="123">
        <f t="shared" si="17"/>
        <v>0</v>
      </c>
      <c r="T76" s="126"/>
      <c r="U76" s="100">
        <f>SUM(U74:U75)</f>
        <v>419</v>
      </c>
      <c r="V76" s="77"/>
      <c r="W76" s="100">
        <f>SUM(W74:W75)</f>
        <v>347</v>
      </c>
      <c r="X76" s="77">
        <f t="shared" si="6"/>
        <v>0.8281622911694511</v>
      </c>
      <c r="Y76" s="100">
        <f>SUM(Y74:Y75)</f>
        <v>177</v>
      </c>
      <c r="Z76" s="77">
        <f t="shared" si="7"/>
        <v>0.4224343675417661</v>
      </c>
      <c r="AA76" s="100">
        <f>SUM(AA74:AA75)</f>
        <v>114</v>
      </c>
      <c r="AB76" s="77">
        <f t="shared" si="8"/>
        <v>0.2720763723150358</v>
      </c>
      <c r="AC76" s="100">
        <f>SUM(AC74:AC75)</f>
        <v>15</v>
      </c>
      <c r="AD76" s="77">
        <f t="shared" si="9"/>
        <v>0.03579952267303103</v>
      </c>
      <c r="AE76" s="100">
        <f>SUM(AE74:AE75)</f>
        <v>203</v>
      </c>
      <c r="AF76" s="77">
        <f t="shared" si="10"/>
        <v>0.48448687350835323</v>
      </c>
      <c r="AG76" s="100">
        <f>SUM(AG74:AG75)</f>
        <v>70</v>
      </c>
      <c r="AH76" s="100">
        <f>SUM(AH74:AH75)</f>
        <v>0</v>
      </c>
      <c r="AI76" s="79">
        <f t="shared" si="11"/>
        <v>0</v>
      </c>
    </row>
    <row r="77" spans="2:35" s="9" customFormat="1" ht="11.25">
      <c r="B77" s="50"/>
      <c r="C77" s="182">
        <v>709</v>
      </c>
      <c r="D77" s="63" t="s">
        <v>288</v>
      </c>
      <c r="E77" s="80" t="s">
        <v>60</v>
      </c>
      <c r="F77" s="81">
        <v>286</v>
      </c>
      <c r="G77" s="81">
        <v>195</v>
      </c>
      <c r="H77" s="29">
        <f>SUM(G77/F77)</f>
        <v>0.6818181818181818</v>
      </c>
      <c r="I77" s="64">
        <v>50</v>
      </c>
      <c r="J77" s="17">
        <v>50</v>
      </c>
      <c r="K77" s="36">
        <f t="shared" si="13"/>
        <v>1</v>
      </c>
      <c r="L77" s="17">
        <v>41</v>
      </c>
      <c r="M77" s="15">
        <f t="shared" si="15"/>
        <v>0.82</v>
      </c>
      <c r="N77" s="17">
        <v>8</v>
      </c>
      <c r="O77" s="15">
        <f t="shared" si="16"/>
        <v>0.16</v>
      </c>
      <c r="P77" s="17">
        <v>0</v>
      </c>
      <c r="Q77" s="15">
        <f t="shared" si="14"/>
        <v>0</v>
      </c>
      <c r="R77" s="17">
        <v>0</v>
      </c>
      <c r="S77" s="122">
        <f t="shared" si="17"/>
        <v>0</v>
      </c>
      <c r="T77" s="80" t="s">
        <v>288</v>
      </c>
      <c r="U77" s="16">
        <v>681</v>
      </c>
      <c r="V77" s="163" t="s">
        <v>29</v>
      </c>
      <c r="W77" s="16">
        <v>551</v>
      </c>
      <c r="X77" s="15">
        <f t="shared" si="6"/>
        <v>0.8091042584434655</v>
      </c>
      <c r="Y77" s="16">
        <v>278</v>
      </c>
      <c r="Z77" s="15">
        <f t="shared" si="7"/>
        <v>0.40822320117474303</v>
      </c>
      <c r="AA77" s="16">
        <v>208</v>
      </c>
      <c r="AB77" s="15">
        <f t="shared" si="8"/>
        <v>0.3054331864904552</v>
      </c>
      <c r="AC77" s="16">
        <v>9</v>
      </c>
      <c r="AD77" s="15">
        <f t="shared" si="9"/>
        <v>0.013215859030837005</v>
      </c>
      <c r="AE77" s="16">
        <v>315</v>
      </c>
      <c r="AF77" s="15">
        <f t="shared" si="10"/>
        <v>0.46255506607929514</v>
      </c>
      <c r="AG77" s="16">
        <v>112</v>
      </c>
      <c r="AH77" s="16" t="s">
        <v>105</v>
      </c>
      <c r="AI77" s="29">
        <f t="shared" si="11"/>
        <v>0</v>
      </c>
    </row>
    <row r="78" spans="2:35" s="101" customFormat="1" ht="11.25">
      <c r="B78" s="69"/>
      <c r="C78" s="183"/>
      <c r="D78" s="73" t="s">
        <v>45</v>
      </c>
      <c r="E78" s="96"/>
      <c r="F78" s="97">
        <f>SUM(F77:F77)</f>
        <v>286</v>
      </c>
      <c r="G78" s="97">
        <f>SUM(G77:G77)</f>
        <v>195</v>
      </c>
      <c r="H78" s="79">
        <f>SUM(G78/F78)</f>
        <v>0.6818181818181818</v>
      </c>
      <c r="I78" s="98">
        <f>SUM(I77:I77)</f>
        <v>50</v>
      </c>
      <c r="J78" s="99">
        <f>SUM(J77:J77)</f>
        <v>50</v>
      </c>
      <c r="K78" s="76">
        <f t="shared" si="13"/>
        <v>1</v>
      </c>
      <c r="L78" s="99">
        <f>SUM(L77:L77)</f>
        <v>41</v>
      </c>
      <c r="M78" s="77">
        <f t="shared" si="15"/>
        <v>0.82</v>
      </c>
      <c r="N78" s="99">
        <f>SUM(N77:N77)</f>
        <v>8</v>
      </c>
      <c r="O78" s="77">
        <f t="shared" si="16"/>
        <v>0.16</v>
      </c>
      <c r="P78" s="99">
        <f>SUM(P77:P77)</f>
        <v>0</v>
      </c>
      <c r="Q78" s="77">
        <f t="shared" si="14"/>
        <v>0</v>
      </c>
      <c r="R78" s="99">
        <f>SUM(R77:R77)</f>
        <v>0</v>
      </c>
      <c r="S78" s="123">
        <f t="shared" si="17"/>
        <v>0</v>
      </c>
      <c r="T78" s="126"/>
      <c r="U78" s="100">
        <f>SUM(U77:U77)</f>
        <v>681</v>
      </c>
      <c r="V78" s="77"/>
      <c r="W78" s="100">
        <f>SUM(W77:W77)</f>
        <v>551</v>
      </c>
      <c r="X78" s="77">
        <f t="shared" si="6"/>
        <v>0.8091042584434655</v>
      </c>
      <c r="Y78" s="100">
        <f>SUM(Y77:Y77)</f>
        <v>278</v>
      </c>
      <c r="Z78" s="77">
        <f t="shared" si="7"/>
        <v>0.40822320117474303</v>
      </c>
      <c r="AA78" s="100">
        <f>SUM(AA77:AA77)</f>
        <v>208</v>
      </c>
      <c r="AB78" s="77">
        <f t="shared" si="8"/>
        <v>0.3054331864904552</v>
      </c>
      <c r="AC78" s="100">
        <f>SUM(AC77:AC77)</f>
        <v>9</v>
      </c>
      <c r="AD78" s="77">
        <f t="shared" si="9"/>
        <v>0.013215859030837005</v>
      </c>
      <c r="AE78" s="100">
        <f>SUM(AE77:AE77)</f>
        <v>315</v>
      </c>
      <c r="AF78" s="77">
        <f t="shared" si="10"/>
        <v>0.46255506607929514</v>
      </c>
      <c r="AG78" s="100">
        <f>SUM(AG77:AG77)</f>
        <v>112</v>
      </c>
      <c r="AH78" s="100">
        <f>SUM(AH77:AH77)</f>
        <v>0</v>
      </c>
      <c r="AI78" s="79">
        <f t="shared" si="11"/>
        <v>0</v>
      </c>
    </row>
    <row r="79" spans="2:35" s="9" customFormat="1" ht="11.25">
      <c r="B79" s="50"/>
      <c r="C79" s="182">
        <v>712</v>
      </c>
      <c r="D79" s="63" t="s">
        <v>143</v>
      </c>
      <c r="E79" s="80" t="s">
        <v>60</v>
      </c>
      <c r="F79" s="81">
        <v>447</v>
      </c>
      <c r="G79" s="81">
        <v>155</v>
      </c>
      <c r="H79" s="29">
        <f>SUM(G79/F79)</f>
        <v>0.34675615212527966</v>
      </c>
      <c r="I79" s="64">
        <v>50</v>
      </c>
      <c r="J79" s="17">
        <v>50</v>
      </c>
      <c r="K79" s="36">
        <f t="shared" si="13"/>
        <v>1</v>
      </c>
      <c r="L79" s="17">
        <v>41</v>
      </c>
      <c r="M79" s="15">
        <f t="shared" si="15"/>
        <v>0.82</v>
      </c>
      <c r="N79" s="17">
        <v>8</v>
      </c>
      <c r="O79" s="15">
        <f t="shared" si="16"/>
        <v>0.16</v>
      </c>
      <c r="P79" s="17">
        <v>3</v>
      </c>
      <c r="Q79" s="15">
        <f t="shared" si="14"/>
        <v>0.375</v>
      </c>
      <c r="R79" s="17">
        <v>0</v>
      </c>
      <c r="S79" s="122">
        <f t="shared" si="17"/>
        <v>0</v>
      </c>
      <c r="T79" s="84" t="s">
        <v>143</v>
      </c>
      <c r="U79" s="16">
        <v>463</v>
      </c>
      <c r="V79" s="163" t="s">
        <v>29</v>
      </c>
      <c r="W79" s="16">
        <v>378</v>
      </c>
      <c r="X79" s="15">
        <f t="shared" si="6"/>
        <v>0.816414686825054</v>
      </c>
      <c r="Y79" s="16">
        <v>189</v>
      </c>
      <c r="Z79" s="15">
        <f t="shared" si="7"/>
        <v>0.408207343412527</v>
      </c>
      <c r="AA79" s="16">
        <v>125</v>
      </c>
      <c r="AB79" s="15">
        <f t="shared" si="8"/>
        <v>0.26997840172786175</v>
      </c>
      <c r="AC79" s="16">
        <v>22</v>
      </c>
      <c r="AD79" s="15">
        <f t="shared" si="9"/>
        <v>0.047516198704103674</v>
      </c>
      <c r="AE79" s="16">
        <v>221</v>
      </c>
      <c r="AF79" s="15">
        <f t="shared" si="10"/>
        <v>0.4773218142548596</v>
      </c>
      <c r="AG79" s="16">
        <v>75</v>
      </c>
      <c r="AH79" s="16" t="s">
        <v>105</v>
      </c>
      <c r="AI79" s="29">
        <f t="shared" si="11"/>
        <v>0</v>
      </c>
    </row>
    <row r="80" spans="2:35" s="9" customFormat="1" ht="11.25">
      <c r="B80" s="50"/>
      <c r="C80" s="182"/>
      <c r="D80" s="63"/>
      <c r="E80" s="80"/>
      <c r="F80" s="17"/>
      <c r="G80" s="17"/>
      <c r="H80" s="29"/>
      <c r="I80" s="64"/>
      <c r="J80" s="17"/>
      <c r="K80" s="36"/>
      <c r="L80" s="17"/>
      <c r="M80" s="15"/>
      <c r="N80" s="17"/>
      <c r="O80" s="15"/>
      <c r="P80" s="17"/>
      <c r="Q80" s="15"/>
      <c r="R80" s="17"/>
      <c r="S80" s="122"/>
      <c r="T80" s="80" t="s">
        <v>287</v>
      </c>
      <c r="U80" s="16">
        <v>1317</v>
      </c>
      <c r="V80" s="163" t="s">
        <v>29</v>
      </c>
      <c r="W80" s="16">
        <v>1107</v>
      </c>
      <c r="X80" s="15">
        <f t="shared" si="6"/>
        <v>0.8405466970387244</v>
      </c>
      <c r="Y80" s="16">
        <v>576</v>
      </c>
      <c r="Z80" s="15">
        <f t="shared" si="7"/>
        <v>0.43735763097949887</v>
      </c>
      <c r="AA80" s="16">
        <v>339</v>
      </c>
      <c r="AB80" s="15">
        <f t="shared" si="8"/>
        <v>0.25740318906605925</v>
      </c>
      <c r="AC80" s="16">
        <v>24</v>
      </c>
      <c r="AD80" s="15">
        <f t="shared" si="9"/>
        <v>0.018223234624145785</v>
      </c>
      <c r="AE80" s="16">
        <v>599</v>
      </c>
      <c r="AF80" s="15">
        <f t="shared" si="10"/>
        <v>0.4548215641609719</v>
      </c>
      <c r="AG80" s="16">
        <v>203</v>
      </c>
      <c r="AH80" s="16">
        <v>3</v>
      </c>
      <c r="AI80" s="29">
        <f t="shared" si="11"/>
        <v>0.014778325123152709</v>
      </c>
    </row>
    <row r="81" spans="2:35" s="9" customFormat="1" ht="11.25">
      <c r="B81" s="50"/>
      <c r="C81" s="182"/>
      <c r="D81" s="63"/>
      <c r="E81" s="80"/>
      <c r="F81" s="17"/>
      <c r="G81" s="17"/>
      <c r="H81" s="29"/>
      <c r="I81" s="64"/>
      <c r="J81" s="17"/>
      <c r="K81" s="36"/>
      <c r="L81" s="17"/>
      <c r="M81" s="15"/>
      <c r="N81" s="17"/>
      <c r="O81" s="15"/>
      <c r="P81" s="17"/>
      <c r="Q81" s="15"/>
      <c r="R81" s="17"/>
      <c r="S81" s="122"/>
      <c r="T81" s="84" t="s">
        <v>135</v>
      </c>
      <c r="U81" s="16">
        <v>386</v>
      </c>
      <c r="V81" s="163" t="s">
        <v>29</v>
      </c>
      <c r="W81" s="16">
        <v>331</v>
      </c>
      <c r="X81" s="15">
        <f aca="true" t="shared" si="18" ref="X81:X146">SUM(W81/U81)</f>
        <v>0.8575129533678757</v>
      </c>
      <c r="Y81" s="16">
        <v>141</v>
      </c>
      <c r="Z81" s="15">
        <f t="shared" si="7"/>
        <v>0.36528497409326427</v>
      </c>
      <c r="AA81" s="16">
        <v>132</v>
      </c>
      <c r="AB81" s="15">
        <f t="shared" si="8"/>
        <v>0.34196891191709844</v>
      </c>
      <c r="AC81" s="16">
        <v>33</v>
      </c>
      <c r="AD81" s="15">
        <f t="shared" si="9"/>
        <v>0.08549222797927461</v>
      </c>
      <c r="AE81" s="16">
        <v>199</v>
      </c>
      <c r="AF81" s="15">
        <f t="shared" si="10"/>
        <v>0.5155440414507773</v>
      </c>
      <c r="AG81" s="16">
        <v>61</v>
      </c>
      <c r="AH81" s="16">
        <v>1</v>
      </c>
      <c r="AI81" s="29">
        <f t="shared" si="11"/>
        <v>0.01639344262295082</v>
      </c>
    </row>
    <row r="82" spans="2:35" s="9" customFormat="1" ht="11.25">
      <c r="B82" s="50"/>
      <c r="C82" s="182"/>
      <c r="D82" s="63"/>
      <c r="E82" s="80"/>
      <c r="F82" s="17"/>
      <c r="G82" s="17"/>
      <c r="H82" s="29"/>
      <c r="I82" s="64"/>
      <c r="J82" s="17"/>
      <c r="K82" s="36"/>
      <c r="L82" s="17"/>
      <c r="M82" s="15"/>
      <c r="N82" s="17"/>
      <c r="O82" s="15"/>
      <c r="P82" s="17"/>
      <c r="Q82" s="15"/>
      <c r="R82" s="17"/>
      <c r="S82" s="122"/>
      <c r="T82" s="84" t="s">
        <v>144</v>
      </c>
      <c r="U82" s="16">
        <v>569</v>
      </c>
      <c r="V82" s="163" t="s">
        <v>29</v>
      </c>
      <c r="W82" s="16">
        <v>446</v>
      </c>
      <c r="X82" s="15">
        <f t="shared" si="18"/>
        <v>0.7838312829525483</v>
      </c>
      <c r="Y82" s="16">
        <v>191</v>
      </c>
      <c r="Z82" s="15">
        <f t="shared" si="7"/>
        <v>0.335676625659051</v>
      </c>
      <c r="AA82" s="16">
        <v>139</v>
      </c>
      <c r="AB82" s="15">
        <f t="shared" si="8"/>
        <v>0.24428822495606328</v>
      </c>
      <c r="AC82" s="16">
        <v>30</v>
      </c>
      <c r="AD82" s="15">
        <f t="shared" si="9"/>
        <v>0.05272407732864675</v>
      </c>
      <c r="AE82" s="16">
        <v>244</v>
      </c>
      <c r="AF82" s="15">
        <f t="shared" si="10"/>
        <v>0.4288224956063269</v>
      </c>
      <c r="AG82" s="16">
        <v>90</v>
      </c>
      <c r="AH82" s="16" t="s">
        <v>105</v>
      </c>
      <c r="AI82" s="29">
        <f t="shared" si="11"/>
        <v>0</v>
      </c>
    </row>
    <row r="83" spans="2:35" s="9" customFormat="1" ht="11.25">
      <c r="B83" s="50"/>
      <c r="C83" s="182"/>
      <c r="D83" s="63"/>
      <c r="E83" s="80"/>
      <c r="F83" s="17"/>
      <c r="G83" s="17"/>
      <c r="H83" s="29"/>
      <c r="I83" s="64"/>
      <c r="J83" s="17"/>
      <c r="K83" s="36"/>
      <c r="L83" s="17"/>
      <c r="M83" s="15"/>
      <c r="N83" s="17"/>
      <c r="O83" s="15"/>
      <c r="P83" s="17"/>
      <c r="Q83" s="15"/>
      <c r="R83" s="17"/>
      <c r="S83" s="122"/>
      <c r="T83" s="84" t="s">
        <v>145</v>
      </c>
      <c r="U83" s="16">
        <v>90</v>
      </c>
      <c r="V83" s="163" t="s">
        <v>29</v>
      </c>
      <c r="W83" s="16">
        <v>73</v>
      </c>
      <c r="X83" s="15">
        <f t="shared" si="18"/>
        <v>0.8111111111111111</v>
      </c>
      <c r="Y83" s="16">
        <v>40</v>
      </c>
      <c r="Z83" s="15">
        <f t="shared" si="7"/>
        <v>0.4444444444444444</v>
      </c>
      <c r="AA83" s="16">
        <v>25</v>
      </c>
      <c r="AB83" s="15">
        <f t="shared" si="8"/>
        <v>0.2777777777777778</v>
      </c>
      <c r="AC83" s="16">
        <v>14</v>
      </c>
      <c r="AD83" s="15">
        <f t="shared" si="9"/>
        <v>0.15555555555555556</v>
      </c>
      <c r="AE83" s="16">
        <v>37</v>
      </c>
      <c r="AF83" s="15">
        <f t="shared" si="10"/>
        <v>0.4111111111111111</v>
      </c>
      <c r="AG83" s="16">
        <v>15</v>
      </c>
      <c r="AH83" s="16" t="s">
        <v>105</v>
      </c>
      <c r="AI83" s="29">
        <f t="shared" si="11"/>
        <v>0</v>
      </c>
    </row>
    <row r="84" spans="2:35" s="9" customFormat="1" ht="11.25">
      <c r="B84" s="50"/>
      <c r="C84" s="182"/>
      <c r="D84" s="63"/>
      <c r="E84" s="80"/>
      <c r="F84" s="17"/>
      <c r="G84" s="17"/>
      <c r="H84" s="29"/>
      <c r="I84" s="64"/>
      <c r="J84" s="17"/>
      <c r="K84" s="36"/>
      <c r="L84" s="17"/>
      <c r="M84" s="15"/>
      <c r="N84" s="17"/>
      <c r="O84" s="15"/>
      <c r="P84" s="17"/>
      <c r="Q84" s="15"/>
      <c r="R84" s="17"/>
      <c r="S84" s="122"/>
      <c r="T84" s="84" t="s">
        <v>146</v>
      </c>
      <c r="U84" s="16">
        <v>26</v>
      </c>
      <c r="V84" s="163" t="s">
        <v>29</v>
      </c>
      <c r="W84" s="16">
        <v>19</v>
      </c>
      <c r="X84" s="15">
        <f t="shared" si="18"/>
        <v>0.7307692307692307</v>
      </c>
      <c r="Y84" s="16">
        <v>8</v>
      </c>
      <c r="Z84" s="15">
        <f aca="true" t="shared" si="19" ref="Z84:Z149">SUM(Y84/U84)</f>
        <v>0.3076923076923077</v>
      </c>
      <c r="AA84" s="16">
        <v>7</v>
      </c>
      <c r="AB84" s="15">
        <f aca="true" t="shared" si="20" ref="AB84:AB149">SUM(AA84/U84)</f>
        <v>0.2692307692307692</v>
      </c>
      <c r="AC84" s="16">
        <v>3</v>
      </c>
      <c r="AD84" s="15">
        <f aca="true" t="shared" si="21" ref="AD84:AD149">SUM(AC84/U84)</f>
        <v>0.11538461538461539</v>
      </c>
      <c r="AE84" s="16">
        <v>9</v>
      </c>
      <c r="AF84" s="15">
        <f aca="true" t="shared" si="22" ref="AF84:AF149">SUM(AE84/U84)</f>
        <v>0.34615384615384615</v>
      </c>
      <c r="AG84" s="16">
        <v>3</v>
      </c>
      <c r="AH84" s="16" t="s">
        <v>105</v>
      </c>
      <c r="AI84" s="29">
        <f aca="true" t="shared" si="23" ref="AI84:AI149">SUM(AH84/AG84)</f>
        <v>0</v>
      </c>
    </row>
    <row r="85" spans="2:35" s="9" customFormat="1" ht="11.25">
      <c r="B85" s="50"/>
      <c r="C85" s="182"/>
      <c r="D85" s="63"/>
      <c r="E85" s="80"/>
      <c r="F85" s="17"/>
      <c r="G85" s="17"/>
      <c r="H85" s="29"/>
      <c r="I85" s="64"/>
      <c r="J85" s="17"/>
      <c r="K85" s="36"/>
      <c r="L85" s="17"/>
      <c r="M85" s="15"/>
      <c r="N85" s="17"/>
      <c r="O85" s="15"/>
      <c r="P85" s="17"/>
      <c r="Q85" s="15"/>
      <c r="R85" s="17"/>
      <c r="S85" s="122"/>
      <c r="T85" s="84" t="s">
        <v>147</v>
      </c>
      <c r="U85" s="16">
        <v>26</v>
      </c>
      <c r="V85" s="163" t="s">
        <v>29</v>
      </c>
      <c r="W85" s="16">
        <v>22</v>
      </c>
      <c r="X85" s="15">
        <f t="shared" si="18"/>
        <v>0.8461538461538461</v>
      </c>
      <c r="Y85" s="16">
        <v>12</v>
      </c>
      <c r="Z85" s="15">
        <f t="shared" si="19"/>
        <v>0.46153846153846156</v>
      </c>
      <c r="AA85" s="16">
        <v>13</v>
      </c>
      <c r="AB85" s="15">
        <f t="shared" si="20"/>
        <v>0.5</v>
      </c>
      <c r="AC85" s="16">
        <v>5</v>
      </c>
      <c r="AD85" s="15">
        <f t="shared" si="21"/>
        <v>0.19230769230769232</v>
      </c>
      <c r="AE85" s="16">
        <v>12</v>
      </c>
      <c r="AF85" s="15">
        <f t="shared" si="22"/>
        <v>0.46153846153846156</v>
      </c>
      <c r="AG85" s="16">
        <v>4</v>
      </c>
      <c r="AH85" s="16" t="s">
        <v>105</v>
      </c>
      <c r="AI85" s="29">
        <f t="shared" si="23"/>
        <v>0</v>
      </c>
    </row>
    <row r="86" spans="2:35" s="9" customFormat="1" ht="11.25">
      <c r="B86" s="50"/>
      <c r="C86" s="182"/>
      <c r="D86" s="63"/>
      <c r="E86" s="80"/>
      <c r="F86" s="17"/>
      <c r="G86" s="17"/>
      <c r="H86" s="29"/>
      <c r="I86" s="64"/>
      <c r="J86" s="17"/>
      <c r="K86" s="36"/>
      <c r="L86" s="17"/>
      <c r="M86" s="15"/>
      <c r="N86" s="17"/>
      <c r="O86" s="15"/>
      <c r="P86" s="17"/>
      <c r="Q86" s="15"/>
      <c r="R86" s="17"/>
      <c r="S86" s="122"/>
      <c r="T86" s="84" t="s">
        <v>297</v>
      </c>
      <c r="U86" s="16">
        <v>165</v>
      </c>
      <c r="V86" s="163" t="s">
        <v>29</v>
      </c>
      <c r="W86" s="16">
        <v>128</v>
      </c>
      <c r="X86" s="15">
        <f t="shared" si="18"/>
        <v>0.7757575757575758</v>
      </c>
      <c r="Y86" s="16">
        <v>55</v>
      </c>
      <c r="Z86" s="15">
        <f t="shared" si="19"/>
        <v>0.3333333333333333</v>
      </c>
      <c r="AA86" s="16">
        <v>32</v>
      </c>
      <c r="AB86" s="15">
        <f t="shared" si="20"/>
        <v>0.19393939393939394</v>
      </c>
      <c r="AC86" s="16">
        <v>28</v>
      </c>
      <c r="AD86" s="15">
        <f t="shared" si="21"/>
        <v>0.1696969696969697</v>
      </c>
      <c r="AE86" s="16">
        <v>63</v>
      </c>
      <c r="AF86" s="15">
        <f t="shared" si="22"/>
        <v>0.38181818181818183</v>
      </c>
      <c r="AG86" s="16">
        <v>30</v>
      </c>
      <c r="AH86" s="16" t="s">
        <v>105</v>
      </c>
      <c r="AI86" s="29">
        <f t="shared" si="23"/>
        <v>0</v>
      </c>
    </row>
    <row r="87" spans="2:35" s="101" customFormat="1" ht="12" thickBot="1">
      <c r="B87" s="69"/>
      <c r="C87" s="183"/>
      <c r="D87" s="73" t="s">
        <v>45</v>
      </c>
      <c r="E87" s="96"/>
      <c r="F87" s="97">
        <f>SUM(F79:F86)</f>
        <v>447</v>
      </c>
      <c r="G87" s="97">
        <f>SUM(G79:G86)</f>
        <v>155</v>
      </c>
      <c r="H87" s="79">
        <f>SUM(G87/F87)</f>
        <v>0.34675615212527966</v>
      </c>
      <c r="I87" s="98">
        <f>SUM(I79:I86)</f>
        <v>50</v>
      </c>
      <c r="J87" s="99">
        <f>SUM(J79:J86)</f>
        <v>50</v>
      </c>
      <c r="K87" s="76">
        <f t="shared" si="13"/>
        <v>1</v>
      </c>
      <c r="L87" s="99">
        <f>SUM(L79:L86)</f>
        <v>41</v>
      </c>
      <c r="M87" s="77">
        <f t="shared" si="15"/>
        <v>0.82</v>
      </c>
      <c r="N87" s="99">
        <f>SUM(N79:N86)</f>
        <v>8</v>
      </c>
      <c r="O87" s="77">
        <f t="shared" si="16"/>
        <v>0.16</v>
      </c>
      <c r="P87" s="99">
        <f>SUM(P79:P86)</f>
        <v>3</v>
      </c>
      <c r="Q87" s="77">
        <f t="shared" si="14"/>
        <v>0.375</v>
      </c>
      <c r="R87" s="99">
        <f>SUM(R79:R86)</f>
        <v>0</v>
      </c>
      <c r="S87" s="123">
        <f t="shared" si="17"/>
        <v>0</v>
      </c>
      <c r="T87" s="127"/>
      <c r="U87" s="25">
        <f>SUM(U79:U86)</f>
        <v>3042</v>
      </c>
      <c r="V87" s="30"/>
      <c r="W87" s="25">
        <f>SUM(W79:W86)</f>
        <v>2504</v>
      </c>
      <c r="X87" s="30">
        <f t="shared" si="18"/>
        <v>0.8231426692965155</v>
      </c>
      <c r="Y87" s="25">
        <f>SUM(Y79:Y86)</f>
        <v>1212</v>
      </c>
      <c r="Z87" s="30">
        <f t="shared" si="19"/>
        <v>0.398422090729783</v>
      </c>
      <c r="AA87" s="25">
        <f>SUM(AA79:AA86)</f>
        <v>812</v>
      </c>
      <c r="AB87" s="30">
        <f t="shared" si="20"/>
        <v>0.2669296515450362</v>
      </c>
      <c r="AC87" s="25">
        <f>SUM(AC79:AC86)</f>
        <v>159</v>
      </c>
      <c r="AD87" s="30">
        <f t="shared" si="21"/>
        <v>0.05226824457593689</v>
      </c>
      <c r="AE87" s="25">
        <f>SUM(AE79:AE86)</f>
        <v>1384</v>
      </c>
      <c r="AF87" s="30">
        <f t="shared" si="22"/>
        <v>0.4549638395792242</v>
      </c>
      <c r="AG87" s="25">
        <f>SUM(AG79:AG86)</f>
        <v>481</v>
      </c>
      <c r="AH87" s="25">
        <f>SUM(AH79:AH86)</f>
        <v>4</v>
      </c>
      <c r="AI87" s="26">
        <f t="shared" si="23"/>
        <v>0.008316008316008316</v>
      </c>
    </row>
    <row r="88" spans="2:35" s="11" customFormat="1" ht="13.5" thickBot="1">
      <c r="B88" s="111"/>
      <c r="C88" s="184"/>
      <c r="D88" s="112" t="s">
        <v>40</v>
      </c>
      <c r="E88" s="113"/>
      <c r="F88" s="114">
        <f>SUM(F87,F78,F76,F73,F69,F65,F63,F59,F55,F52,F50,F47,F39,F37,F33,F31,F29,F26,F23,F19,F15,F12,F9)</f>
        <v>11863</v>
      </c>
      <c r="G88" s="114">
        <f>SUM(G87,G78,G76,G73,G69,G65,G63,G59,G55,G52,G50,G47,G39,G37,G33,G31,G29,G26,G23,G19,G15,G12,G9)</f>
        <v>5783</v>
      </c>
      <c r="H88" s="115">
        <f>SUM(G88/F88)</f>
        <v>0.48748208716176344</v>
      </c>
      <c r="I88" s="116">
        <f>SUM(I87,I78,I76,I73,I69,I65,I63,I59,I55,I52,I50,I47,I39,I37,I33,I31,I29,I26,I23,I19,I15,I12,I9)</f>
        <v>1448</v>
      </c>
      <c r="J88" s="114">
        <f>SUM(J87,J78,J76,J73,J69,J65,J63,J59,J55,J52,J50,J47,J39,J37,J33,J31,J29,J26,J23,J19,J15,J12,J9)</f>
        <v>1172</v>
      </c>
      <c r="K88" s="117">
        <f>SUM(J88/I88)</f>
        <v>0.8093922651933702</v>
      </c>
      <c r="L88" s="114">
        <f>SUM(L87,L78,L76,L73,L69,L65,L63,L59,L55,L52,L50,L47,L39,L37,L33,L31,L29,L26,L23,L19,L15,L12,L9)</f>
        <v>972</v>
      </c>
      <c r="M88" s="117">
        <f t="shared" si="15"/>
        <v>0.6712707182320442</v>
      </c>
      <c r="N88" s="114">
        <f>SUM(N87,N78,N76,N73,N69,N65,N63,N59,N55,N52,N50,N47,N39,N37,N33,N31,N29,N26,N23,N19,N15,N12,N9)</f>
        <v>294</v>
      </c>
      <c r="O88" s="117">
        <f t="shared" si="16"/>
        <v>0.20303867403314918</v>
      </c>
      <c r="P88" s="114">
        <f>SUM(P87,P78,P76,P73,P69,P65,P63,P59,P55,P52,P50,P47,P39,P37,P33,P31,P29,P26,P23,P19,P15,P12,P9)</f>
        <v>17</v>
      </c>
      <c r="Q88" s="120">
        <f t="shared" si="14"/>
        <v>0.05782312925170068</v>
      </c>
      <c r="R88" s="114">
        <f>SUM(R87,R78,R76,R73,R69,R65,R63,R59,R55,R52,R50,R47,R39,R37,R33,R31,R29,R26,R23,R19,R15,R12,R9)</f>
        <v>5</v>
      </c>
      <c r="S88" s="206">
        <f t="shared" si="17"/>
        <v>0.017006802721088437</v>
      </c>
      <c r="T88" s="121"/>
      <c r="U88" s="119">
        <f>SUM(U87,U78,U76,U73,U69,U65,U63,U59,U55,U52,U50,U47,U39,U37,U33,U31,U29,U26,U21,U22,U9)</f>
        <v>24844</v>
      </c>
      <c r="V88" s="118"/>
      <c r="W88" s="119">
        <f>SUM(W87,W78,W76,W73,W69,W65,W63,W59,W55,W52,W50,W47,W39,W37,W33,W31,W29,W26,W21,W22,W9)</f>
        <v>14161</v>
      </c>
      <c r="X88" s="120">
        <f>SUM(W88/U88)</f>
        <v>0.5699967799066173</v>
      </c>
      <c r="Y88" s="119">
        <f>SUM(Y87,Y78,Y76,Y73,Y69,Y65,Y63,Y59,Y55,Y52,Y50,Y47,Y39,Y37,Y33,Y31,Y29,Y26,Y21,Y22,Y9)</f>
        <v>6650</v>
      </c>
      <c r="Z88" s="120">
        <f>SUM(Y88/U88)</f>
        <v>0.2676702624376107</v>
      </c>
      <c r="AA88" s="119">
        <f>SUM(AA87,AA78,AA76,AA73,AA69,AA65,AA63,AA59,AA55,AA52,AA50,AA47,AA39,AA37,AA33,AA31,AA29,AA26,AA21,AA22,AA9)</f>
        <v>5682</v>
      </c>
      <c r="AB88" s="120">
        <f t="shared" si="20"/>
        <v>0.2287071325068427</v>
      </c>
      <c r="AC88" s="119">
        <f>SUM(AC87,AC78,AC76,AC73,AC69,AC65,AC63,AC59,AC55,AC52,AC50,AC47,AC39,AC37,AC33,AC31,AC29,AC26,AC21,AC22,AC9)</f>
        <v>1664</v>
      </c>
      <c r="AD88" s="120">
        <f>SUM(AC88/U88)</f>
        <v>0.06697794236032845</v>
      </c>
      <c r="AE88" s="119">
        <f>SUM(AE87,AE78,AE76,AE73,AE69,AE65,AE63,AE59,AE55,AE52,AE50,AE47,AE39,AE37,AE33,AE31,AE29,AE26,AE21,AE22,AE9)</f>
        <v>11676</v>
      </c>
      <c r="AF88" s="120">
        <f t="shared" si="22"/>
        <v>0.469972629206247</v>
      </c>
      <c r="AG88" s="119">
        <f>SUM(AG87,AG78,AG76,AG73,AG69,AG65,AG63,AG59,AG55,AG52,AG50,AG47,AG39,AG37,AG33,AG31,AG29,AG26,AG21,AG22,AG9)</f>
        <v>4364</v>
      </c>
      <c r="AH88" s="119">
        <f>SUM(AH87,AH78,AH76,AH73,AH69,AH65,AH63,AH59,AH55,AH52,AH50,AH47,AH39,AH37,AH33,AH31,AH29,AH26,AH21,AH22,AH9)</f>
        <v>1115</v>
      </c>
      <c r="AI88" s="115">
        <f>SUM(AH88/AG88)</f>
        <v>0.25549954170485795</v>
      </c>
    </row>
    <row r="89" spans="2:35" s="11" customFormat="1" ht="13.5" thickBot="1">
      <c r="B89" s="103"/>
      <c r="C89" s="109"/>
      <c r="D89" s="104"/>
      <c r="E89" s="105"/>
      <c r="F89" s="106"/>
      <c r="G89" s="106"/>
      <c r="H89" s="107"/>
      <c r="I89" s="106"/>
      <c r="J89" s="106"/>
      <c r="K89" s="108"/>
      <c r="L89" s="106"/>
      <c r="M89" s="108"/>
      <c r="N89" s="106"/>
      <c r="O89" s="108"/>
      <c r="P89" s="106"/>
      <c r="Q89" s="109"/>
      <c r="R89" s="106"/>
      <c r="S89" s="107"/>
      <c r="T89" s="104"/>
      <c r="U89" s="104"/>
      <c r="V89" s="109"/>
      <c r="W89" s="104"/>
      <c r="X89" s="107"/>
      <c r="Y89" s="104"/>
      <c r="Z89" s="107"/>
      <c r="AA89" s="104"/>
      <c r="AB89" s="107"/>
      <c r="AC89" s="104"/>
      <c r="AD89" s="107"/>
      <c r="AE89" s="104"/>
      <c r="AF89" s="107"/>
      <c r="AG89" s="104"/>
      <c r="AH89" s="104"/>
      <c r="AI89" s="110"/>
    </row>
    <row r="90" spans="2:35" s="9" customFormat="1" ht="11.25">
      <c r="B90" s="45" t="s">
        <v>97</v>
      </c>
      <c r="C90" s="182">
        <v>1567</v>
      </c>
      <c r="D90" s="63" t="s">
        <v>148</v>
      </c>
      <c r="E90" s="80" t="s">
        <v>60</v>
      </c>
      <c r="F90" s="81">
        <v>505</v>
      </c>
      <c r="G90" s="81">
        <v>328</v>
      </c>
      <c r="H90" s="29">
        <f aca="true" t="shared" si="24" ref="H90:H99">SUM(G90/F90)</f>
        <v>0.6495049504950495</v>
      </c>
      <c r="I90" s="64">
        <v>50</v>
      </c>
      <c r="J90" s="17">
        <v>35</v>
      </c>
      <c r="K90" s="36">
        <f t="shared" si="13"/>
        <v>0.7</v>
      </c>
      <c r="L90" s="17">
        <v>34</v>
      </c>
      <c r="M90" s="15">
        <f t="shared" si="15"/>
        <v>0.68</v>
      </c>
      <c r="N90" s="17">
        <v>9</v>
      </c>
      <c r="O90" s="15">
        <f t="shared" si="16"/>
        <v>0.18</v>
      </c>
      <c r="P90" s="17">
        <v>0</v>
      </c>
      <c r="Q90" s="15">
        <f t="shared" si="14"/>
        <v>0</v>
      </c>
      <c r="R90" s="17">
        <v>0</v>
      </c>
      <c r="S90" s="122">
        <f t="shared" si="17"/>
        <v>0</v>
      </c>
      <c r="T90" s="125" t="s">
        <v>148</v>
      </c>
      <c r="U90" s="59">
        <v>314</v>
      </c>
      <c r="V90" s="162" t="s">
        <v>29</v>
      </c>
      <c r="W90" s="59">
        <v>194</v>
      </c>
      <c r="X90" s="58">
        <f t="shared" si="18"/>
        <v>0.6178343949044586</v>
      </c>
      <c r="Y90" s="59">
        <v>0</v>
      </c>
      <c r="Z90" s="58">
        <f t="shared" si="19"/>
        <v>0</v>
      </c>
      <c r="AA90" s="59">
        <v>54</v>
      </c>
      <c r="AB90" s="58">
        <f t="shared" si="20"/>
        <v>0.17197452229299362</v>
      </c>
      <c r="AC90" s="59">
        <v>18</v>
      </c>
      <c r="AD90" s="58">
        <f t="shared" si="21"/>
        <v>0.05732484076433121</v>
      </c>
      <c r="AE90" s="59">
        <v>136</v>
      </c>
      <c r="AF90" s="58">
        <f t="shared" si="22"/>
        <v>0.43312101910828027</v>
      </c>
      <c r="AG90" s="59">
        <v>54</v>
      </c>
      <c r="AH90" s="59" t="s">
        <v>105</v>
      </c>
      <c r="AI90" s="60">
        <f t="shared" si="23"/>
        <v>0</v>
      </c>
    </row>
    <row r="91" spans="2:35" s="101" customFormat="1" ht="11.25">
      <c r="B91" s="69"/>
      <c r="C91" s="183"/>
      <c r="D91" s="73" t="s">
        <v>45</v>
      </c>
      <c r="E91" s="96"/>
      <c r="F91" s="97">
        <f>SUM(F90)</f>
        <v>505</v>
      </c>
      <c r="G91" s="97">
        <f>SUM(G90)</f>
        <v>328</v>
      </c>
      <c r="H91" s="79">
        <f t="shared" si="24"/>
        <v>0.6495049504950495</v>
      </c>
      <c r="I91" s="98">
        <f>SUM(I90)</f>
        <v>50</v>
      </c>
      <c r="J91" s="99">
        <f>SUM(J90)</f>
        <v>35</v>
      </c>
      <c r="K91" s="76">
        <f t="shared" si="13"/>
        <v>0.7</v>
      </c>
      <c r="L91" s="99">
        <f>SUM(L90)</f>
        <v>34</v>
      </c>
      <c r="M91" s="77">
        <f t="shared" si="15"/>
        <v>0.68</v>
      </c>
      <c r="N91" s="99">
        <f>SUM(N90)</f>
        <v>9</v>
      </c>
      <c r="O91" s="77">
        <f t="shared" si="16"/>
        <v>0.18</v>
      </c>
      <c r="P91" s="99">
        <f>SUM(P90)</f>
        <v>0</v>
      </c>
      <c r="Q91" s="77">
        <f t="shared" si="14"/>
        <v>0</v>
      </c>
      <c r="R91" s="99">
        <f>SUM(R90)</f>
        <v>0</v>
      </c>
      <c r="S91" s="123">
        <f t="shared" si="17"/>
        <v>0</v>
      </c>
      <c r="T91" s="126"/>
      <c r="U91" s="100">
        <f>SUM(U90)</f>
        <v>314</v>
      </c>
      <c r="V91" s="77"/>
      <c r="W91" s="100">
        <f>SUM(W90)</f>
        <v>194</v>
      </c>
      <c r="X91" s="77">
        <f t="shared" si="18"/>
        <v>0.6178343949044586</v>
      </c>
      <c r="Y91" s="100">
        <f>SUM(Y90)</f>
        <v>0</v>
      </c>
      <c r="Z91" s="77">
        <f t="shared" si="19"/>
        <v>0</v>
      </c>
      <c r="AA91" s="100">
        <f>SUM(AA90)</f>
        <v>54</v>
      </c>
      <c r="AB91" s="77">
        <f t="shared" si="20"/>
        <v>0.17197452229299362</v>
      </c>
      <c r="AC91" s="100">
        <f>SUM(AC90)</f>
        <v>18</v>
      </c>
      <c r="AD91" s="77">
        <f t="shared" si="21"/>
        <v>0.05732484076433121</v>
      </c>
      <c r="AE91" s="100">
        <f>SUM(AE90)</f>
        <v>136</v>
      </c>
      <c r="AF91" s="77">
        <f t="shared" si="22"/>
        <v>0.43312101910828027</v>
      </c>
      <c r="AG91" s="100">
        <f>SUM(AG90)</f>
        <v>54</v>
      </c>
      <c r="AH91" s="100">
        <f>SUM(AH90)</f>
        <v>0</v>
      </c>
      <c r="AI91" s="79">
        <f t="shared" si="23"/>
        <v>0</v>
      </c>
    </row>
    <row r="92" spans="2:35" s="9" customFormat="1" ht="11.25">
      <c r="B92" s="50"/>
      <c r="C92" s="182">
        <v>1568</v>
      </c>
      <c r="D92" s="63" t="s">
        <v>150</v>
      </c>
      <c r="E92" s="80" t="s">
        <v>60</v>
      </c>
      <c r="F92" s="81">
        <v>606</v>
      </c>
      <c r="G92" s="81">
        <v>367</v>
      </c>
      <c r="H92" s="29">
        <f t="shared" si="24"/>
        <v>0.6056105610561056</v>
      </c>
      <c r="I92" s="64">
        <v>86</v>
      </c>
      <c r="J92" s="17">
        <v>59</v>
      </c>
      <c r="K92" s="36">
        <f t="shared" si="13"/>
        <v>0.686046511627907</v>
      </c>
      <c r="L92" s="17">
        <v>58</v>
      </c>
      <c r="M92" s="15">
        <f t="shared" si="15"/>
        <v>0.6744186046511628</v>
      </c>
      <c r="N92" s="17">
        <v>16</v>
      </c>
      <c r="O92" s="15">
        <f t="shared" si="16"/>
        <v>0.18604651162790697</v>
      </c>
      <c r="P92" s="17">
        <v>0</v>
      </c>
      <c r="Q92" s="15">
        <f t="shared" si="14"/>
        <v>0</v>
      </c>
      <c r="R92" s="17">
        <v>0</v>
      </c>
      <c r="S92" s="122">
        <f t="shared" si="17"/>
        <v>0</v>
      </c>
      <c r="T92" s="84" t="s">
        <v>150</v>
      </c>
      <c r="U92" s="16">
        <v>532</v>
      </c>
      <c r="V92" s="163" t="s">
        <v>30</v>
      </c>
      <c r="W92" s="16">
        <v>208</v>
      </c>
      <c r="X92" s="15">
        <f t="shared" si="18"/>
        <v>0.39097744360902253</v>
      </c>
      <c r="Y92" s="16">
        <v>11</v>
      </c>
      <c r="Z92" s="15">
        <f t="shared" si="19"/>
        <v>0.020676691729323307</v>
      </c>
      <c r="AA92" s="16">
        <v>120</v>
      </c>
      <c r="AB92" s="15">
        <f t="shared" si="20"/>
        <v>0.22556390977443608</v>
      </c>
      <c r="AC92" s="16">
        <v>22</v>
      </c>
      <c r="AD92" s="15">
        <f t="shared" si="21"/>
        <v>0.041353383458646614</v>
      </c>
      <c r="AE92" s="16">
        <v>238</v>
      </c>
      <c r="AF92" s="15">
        <f t="shared" si="22"/>
        <v>0.4473684210526316</v>
      </c>
      <c r="AG92" s="16">
        <v>96</v>
      </c>
      <c r="AH92" s="16" t="s">
        <v>105</v>
      </c>
      <c r="AI92" s="29">
        <f t="shared" si="23"/>
        <v>0</v>
      </c>
    </row>
    <row r="93" spans="2:35" s="9" customFormat="1" ht="11.25">
      <c r="B93" s="50"/>
      <c r="C93" s="182"/>
      <c r="D93" s="63"/>
      <c r="E93" s="80" t="s">
        <v>43</v>
      </c>
      <c r="F93" s="81">
        <v>301</v>
      </c>
      <c r="G93" s="81">
        <v>239</v>
      </c>
      <c r="H93" s="29">
        <f t="shared" si="24"/>
        <v>0.7940199335548173</v>
      </c>
      <c r="I93" s="64"/>
      <c r="J93" s="17"/>
      <c r="K93" s="36"/>
      <c r="L93" s="17"/>
      <c r="M93" s="15"/>
      <c r="N93" s="17"/>
      <c r="O93" s="15"/>
      <c r="P93" s="17"/>
      <c r="Q93" s="15"/>
      <c r="R93" s="17"/>
      <c r="S93" s="122"/>
      <c r="T93" s="84" t="s">
        <v>149</v>
      </c>
      <c r="U93" s="16">
        <v>567</v>
      </c>
      <c r="V93" s="163" t="s">
        <v>30</v>
      </c>
      <c r="W93" s="16">
        <v>460</v>
      </c>
      <c r="X93" s="15">
        <f t="shared" si="18"/>
        <v>0.8112874779541446</v>
      </c>
      <c r="Y93" s="16">
        <v>220</v>
      </c>
      <c r="Z93" s="15">
        <f t="shared" si="19"/>
        <v>0.3880070546737213</v>
      </c>
      <c r="AA93" s="16">
        <v>182</v>
      </c>
      <c r="AB93" s="15">
        <f t="shared" si="20"/>
        <v>0.32098765432098764</v>
      </c>
      <c r="AC93" s="16">
        <v>16</v>
      </c>
      <c r="AD93" s="15">
        <f t="shared" si="21"/>
        <v>0.02821869488536155</v>
      </c>
      <c r="AE93" s="16">
        <v>250</v>
      </c>
      <c r="AF93" s="15">
        <f t="shared" si="22"/>
        <v>0.4409171075837742</v>
      </c>
      <c r="AG93" s="16">
        <v>110</v>
      </c>
      <c r="AH93" s="16" t="s">
        <v>105</v>
      </c>
      <c r="AI93" s="29">
        <f t="shared" si="23"/>
        <v>0</v>
      </c>
    </row>
    <row r="94" spans="2:35" s="101" customFormat="1" ht="11.25">
      <c r="B94" s="69"/>
      <c r="C94" s="183"/>
      <c r="D94" s="73" t="s">
        <v>45</v>
      </c>
      <c r="E94" s="96"/>
      <c r="F94" s="97">
        <f>SUM(F92:F93)</f>
        <v>907</v>
      </c>
      <c r="G94" s="97">
        <f>SUM(G92:G93)</f>
        <v>606</v>
      </c>
      <c r="H94" s="79">
        <f t="shared" si="24"/>
        <v>0.6681367144432194</v>
      </c>
      <c r="I94" s="98">
        <f>SUM(I92:I93)</f>
        <v>86</v>
      </c>
      <c r="J94" s="99">
        <f>SUM(J92:J93)</f>
        <v>59</v>
      </c>
      <c r="K94" s="76">
        <f t="shared" si="13"/>
        <v>0.686046511627907</v>
      </c>
      <c r="L94" s="99">
        <f>SUM(L92:L93)</f>
        <v>58</v>
      </c>
      <c r="M94" s="77">
        <f t="shared" si="15"/>
        <v>0.6744186046511628</v>
      </c>
      <c r="N94" s="99">
        <f>SUM(N92:N93)</f>
        <v>16</v>
      </c>
      <c r="O94" s="77">
        <f t="shared" si="16"/>
        <v>0.18604651162790697</v>
      </c>
      <c r="P94" s="99">
        <f>SUM(P92:P93)</f>
        <v>0</v>
      </c>
      <c r="Q94" s="77">
        <f t="shared" si="14"/>
        <v>0</v>
      </c>
      <c r="R94" s="99">
        <f>SUM(R92:R93)</f>
        <v>0</v>
      </c>
      <c r="S94" s="123">
        <f t="shared" si="17"/>
        <v>0</v>
      </c>
      <c r="T94" s="126"/>
      <c r="U94" s="100">
        <f>SUM(U92:U93)</f>
        <v>1099</v>
      </c>
      <c r="V94" s="77"/>
      <c r="W94" s="100">
        <f>SUM(W92:W93)</f>
        <v>668</v>
      </c>
      <c r="X94" s="77">
        <f t="shared" si="18"/>
        <v>0.607825295723385</v>
      </c>
      <c r="Y94" s="100">
        <f>SUM(Y92:Y93)</f>
        <v>231</v>
      </c>
      <c r="Z94" s="77">
        <f t="shared" si="19"/>
        <v>0.21019108280254778</v>
      </c>
      <c r="AA94" s="100">
        <f>SUM(AA92:AA93)</f>
        <v>302</v>
      </c>
      <c r="AB94" s="77">
        <f t="shared" si="20"/>
        <v>0.2747952684258417</v>
      </c>
      <c r="AC94" s="100">
        <f>SUM(AC92:AC93)</f>
        <v>38</v>
      </c>
      <c r="AD94" s="77">
        <f t="shared" si="21"/>
        <v>0.034576888080072796</v>
      </c>
      <c r="AE94" s="100">
        <f>SUM(AE92:AE93)</f>
        <v>488</v>
      </c>
      <c r="AF94" s="77">
        <f t="shared" si="22"/>
        <v>0.4440400363967243</v>
      </c>
      <c r="AG94" s="100">
        <f>SUM(AG92:AG93)</f>
        <v>206</v>
      </c>
      <c r="AH94" s="100">
        <f>SUM(AH92:AH93)</f>
        <v>0</v>
      </c>
      <c r="AI94" s="79">
        <f t="shared" si="23"/>
        <v>0</v>
      </c>
    </row>
    <row r="95" spans="2:35" s="9" customFormat="1" ht="11.25">
      <c r="B95" s="50"/>
      <c r="C95" s="182">
        <v>1569</v>
      </c>
      <c r="D95" s="63" t="s">
        <v>131</v>
      </c>
      <c r="E95" s="80" t="s">
        <v>60</v>
      </c>
      <c r="F95" s="81">
        <v>660</v>
      </c>
      <c r="G95" s="81">
        <v>403</v>
      </c>
      <c r="H95" s="29">
        <f t="shared" si="24"/>
        <v>0.6106060606060606</v>
      </c>
      <c r="I95" s="64">
        <v>64</v>
      </c>
      <c r="J95" s="17">
        <v>52</v>
      </c>
      <c r="K95" s="36">
        <f t="shared" si="13"/>
        <v>0.8125</v>
      </c>
      <c r="L95" s="17">
        <v>52</v>
      </c>
      <c r="M95" s="15">
        <f t="shared" si="15"/>
        <v>0.8125</v>
      </c>
      <c r="N95" s="17">
        <v>28</v>
      </c>
      <c r="O95" s="15">
        <f t="shared" si="16"/>
        <v>0.4375</v>
      </c>
      <c r="P95" s="17">
        <v>0</v>
      </c>
      <c r="Q95" s="15">
        <f t="shared" si="14"/>
        <v>0</v>
      </c>
      <c r="R95" s="17">
        <v>0</v>
      </c>
      <c r="S95" s="122">
        <f t="shared" si="17"/>
        <v>0</v>
      </c>
      <c r="T95" s="84" t="s">
        <v>131</v>
      </c>
      <c r="U95" s="16">
        <v>1440</v>
      </c>
      <c r="V95" s="163" t="s">
        <v>29</v>
      </c>
      <c r="W95" s="16">
        <v>677</v>
      </c>
      <c r="X95" s="15">
        <f t="shared" si="18"/>
        <v>0.4701388888888889</v>
      </c>
      <c r="Y95" s="16">
        <v>8</v>
      </c>
      <c r="Z95" s="15">
        <f t="shared" si="19"/>
        <v>0.005555555555555556</v>
      </c>
      <c r="AA95" s="16">
        <v>265</v>
      </c>
      <c r="AB95" s="15">
        <f t="shared" si="20"/>
        <v>0.1840277777777778</v>
      </c>
      <c r="AC95" s="16">
        <v>28</v>
      </c>
      <c r="AD95" s="15">
        <f t="shared" si="21"/>
        <v>0.019444444444444445</v>
      </c>
      <c r="AE95" s="16">
        <v>628</v>
      </c>
      <c r="AF95" s="15">
        <f t="shared" si="22"/>
        <v>0.4361111111111111</v>
      </c>
      <c r="AG95" s="16">
        <v>266</v>
      </c>
      <c r="AH95" s="16">
        <v>6</v>
      </c>
      <c r="AI95" s="29">
        <f t="shared" si="23"/>
        <v>0.022556390977443608</v>
      </c>
    </row>
    <row r="96" spans="2:35" s="101" customFormat="1" ht="11.25">
      <c r="B96" s="69"/>
      <c r="C96" s="183"/>
      <c r="D96" s="73" t="s">
        <v>45</v>
      </c>
      <c r="E96" s="96"/>
      <c r="F96" s="97">
        <f>SUM(F95)</f>
        <v>660</v>
      </c>
      <c r="G96" s="97">
        <f>SUM(G95)</f>
        <v>403</v>
      </c>
      <c r="H96" s="79">
        <f t="shared" si="24"/>
        <v>0.6106060606060606</v>
      </c>
      <c r="I96" s="98">
        <f>SUM(I95)</f>
        <v>64</v>
      </c>
      <c r="J96" s="99">
        <f>SUM(J95)</f>
        <v>52</v>
      </c>
      <c r="K96" s="76">
        <f t="shared" si="13"/>
        <v>0.8125</v>
      </c>
      <c r="L96" s="99">
        <f>SUM(L95)</f>
        <v>52</v>
      </c>
      <c r="M96" s="77">
        <f t="shared" si="15"/>
        <v>0.8125</v>
      </c>
      <c r="N96" s="99">
        <f>SUM(N95)</f>
        <v>28</v>
      </c>
      <c r="O96" s="77">
        <f t="shared" si="16"/>
        <v>0.4375</v>
      </c>
      <c r="P96" s="99">
        <f>SUM(P95)</f>
        <v>0</v>
      </c>
      <c r="Q96" s="77">
        <f t="shared" si="14"/>
        <v>0</v>
      </c>
      <c r="R96" s="99">
        <f>SUM(R95:R95)</f>
        <v>0</v>
      </c>
      <c r="S96" s="123">
        <f t="shared" si="17"/>
        <v>0</v>
      </c>
      <c r="T96" s="126"/>
      <c r="U96" s="100">
        <f>SUM(U95)</f>
        <v>1440</v>
      </c>
      <c r="V96" s="77"/>
      <c r="W96" s="100">
        <f>SUM(W95)</f>
        <v>677</v>
      </c>
      <c r="X96" s="77">
        <f t="shared" si="18"/>
        <v>0.4701388888888889</v>
      </c>
      <c r="Y96" s="100">
        <f>SUM(Y95)</f>
        <v>8</v>
      </c>
      <c r="Z96" s="77">
        <f t="shared" si="19"/>
        <v>0.005555555555555556</v>
      </c>
      <c r="AA96" s="100">
        <f>SUM(AA95)</f>
        <v>265</v>
      </c>
      <c r="AB96" s="77">
        <f t="shared" si="20"/>
        <v>0.1840277777777778</v>
      </c>
      <c r="AC96" s="100">
        <f>SUM(AC95)</f>
        <v>28</v>
      </c>
      <c r="AD96" s="77">
        <f t="shared" si="21"/>
        <v>0.019444444444444445</v>
      </c>
      <c r="AE96" s="100">
        <f>SUM(AE95)</f>
        <v>628</v>
      </c>
      <c r="AF96" s="77">
        <f t="shared" si="22"/>
        <v>0.4361111111111111</v>
      </c>
      <c r="AG96" s="100">
        <f>SUM(AG95)</f>
        <v>266</v>
      </c>
      <c r="AH96" s="100">
        <f>SUM(AH95)</f>
        <v>6</v>
      </c>
      <c r="AI96" s="79">
        <f t="shared" si="23"/>
        <v>0.022556390977443608</v>
      </c>
    </row>
    <row r="97" spans="2:35" s="9" customFormat="1" ht="11.25">
      <c r="B97" s="50"/>
      <c r="C97" s="182">
        <v>1570</v>
      </c>
      <c r="D97" s="63" t="s">
        <v>151</v>
      </c>
      <c r="E97" s="80" t="s">
        <v>60</v>
      </c>
      <c r="F97" s="81">
        <v>354</v>
      </c>
      <c r="G97" s="81">
        <v>269</v>
      </c>
      <c r="H97" s="29">
        <f t="shared" si="24"/>
        <v>0.7598870056497176</v>
      </c>
      <c r="I97" s="64">
        <v>50</v>
      </c>
      <c r="J97" s="17">
        <v>41</v>
      </c>
      <c r="K97" s="36">
        <f t="shared" si="13"/>
        <v>0.82</v>
      </c>
      <c r="L97" s="17">
        <v>41</v>
      </c>
      <c r="M97" s="15">
        <f t="shared" si="15"/>
        <v>0.82</v>
      </c>
      <c r="N97" s="17">
        <v>17</v>
      </c>
      <c r="O97" s="15">
        <f t="shared" si="16"/>
        <v>0.34</v>
      </c>
      <c r="P97" s="17">
        <v>0</v>
      </c>
      <c r="Q97" s="15">
        <f t="shared" si="14"/>
        <v>0</v>
      </c>
      <c r="R97" s="17">
        <v>0</v>
      </c>
      <c r="S97" s="122">
        <f t="shared" si="17"/>
        <v>0</v>
      </c>
      <c r="T97" s="84" t="s">
        <v>151</v>
      </c>
      <c r="U97" s="16">
        <v>702</v>
      </c>
      <c r="V97" s="163" t="s">
        <v>30</v>
      </c>
      <c r="W97" s="16">
        <v>88</v>
      </c>
      <c r="X97" s="15">
        <f t="shared" si="18"/>
        <v>0.12535612535612536</v>
      </c>
      <c r="Y97" s="16">
        <v>0</v>
      </c>
      <c r="Z97" s="15">
        <f t="shared" si="19"/>
        <v>0</v>
      </c>
      <c r="AA97" s="16">
        <v>102</v>
      </c>
      <c r="AB97" s="15">
        <f t="shared" si="20"/>
        <v>0.1452991452991453</v>
      </c>
      <c r="AC97" s="16">
        <v>25</v>
      </c>
      <c r="AD97" s="15">
        <f t="shared" si="21"/>
        <v>0.03561253561253561</v>
      </c>
      <c r="AE97" s="16">
        <v>270</v>
      </c>
      <c r="AF97" s="15">
        <f t="shared" si="22"/>
        <v>0.38461538461538464</v>
      </c>
      <c r="AG97" s="16">
        <v>116</v>
      </c>
      <c r="AH97" s="16">
        <v>3</v>
      </c>
      <c r="AI97" s="29">
        <f t="shared" si="23"/>
        <v>0.02586206896551724</v>
      </c>
    </row>
    <row r="98" spans="2:35" s="101" customFormat="1" ht="11.25">
      <c r="B98" s="69"/>
      <c r="C98" s="183"/>
      <c r="D98" s="73" t="s">
        <v>45</v>
      </c>
      <c r="E98" s="96"/>
      <c r="F98" s="97">
        <f>SUM(F97:F97)</f>
        <v>354</v>
      </c>
      <c r="G98" s="97">
        <f>SUM(G97:G97)</f>
        <v>269</v>
      </c>
      <c r="H98" s="79">
        <f t="shared" si="24"/>
        <v>0.7598870056497176</v>
      </c>
      <c r="I98" s="98">
        <f>SUM(I97:I97)</f>
        <v>50</v>
      </c>
      <c r="J98" s="99">
        <f>SUM(J97:J97)</f>
        <v>41</v>
      </c>
      <c r="K98" s="76">
        <f t="shared" si="13"/>
        <v>0.82</v>
      </c>
      <c r="L98" s="99">
        <f>SUM(L97:L97)</f>
        <v>41</v>
      </c>
      <c r="M98" s="77">
        <f t="shared" si="15"/>
        <v>0.82</v>
      </c>
      <c r="N98" s="99">
        <f>SUM(N97:N97)</f>
        <v>17</v>
      </c>
      <c r="O98" s="77">
        <f t="shared" si="16"/>
        <v>0.34</v>
      </c>
      <c r="P98" s="99">
        <f>SUM(P97:P97)</f>
        <v>0</v>
      </c>
      <c r="Q98" s="77">
        <f t="shared" si="14"/>
        <v>0</v>
      </c>
      <c r="R98" s="99">
        <f>SUM(R97:R97)</f>
        <v>0</v>
      </c>
      <c r="S98" s="123">
        <f t="shared" si="17"/>
        <v>0</v>
      </c>
      <c r="T98" s="126"/>
      <c r="U98" s="100">
        <f>SUM(U97:U97)</f>
        <v>702</v>
      </c>
      <c r="V98" s="77"/>
      <c r="W98" s="100">
        <f>SUM(W97:W97)</f>
        <v>88</v>
      </c>
      <c r="X98" s="77">
        <f t="shared" si="18"/>
        <v>0.12535612535612536</v>
      </c>
      <c r="Y98" s="100">
        <f>SUM(Y97:Y97)</f>
        <v>0</v>
      </c>
      <c r="Z98" s="77">
        <f t="shared" si="19"/>
        <v>0</v>
      </c>
      <c r="AA98" s="100">
        <f>SUM(AA97:AA97)</f>
        <v>102</v>
      </c>
      <c r="AB98" s="77">
        <f t="shared" si="20"/>
        <v>0.1452991452991453</v>
      </c>
      <c r="AC98" s="100">
        <f>SUM(AC97:AC97)</f>
        <v>25</v>
      </c>
      <c r="AD98" s="77">
        <f t="shared" si="21"/>
        <v>0.03561253561253561</v>
      </c>
      <c r="AE98" s="100">
        <f>SUM(AE97:AE97)</f>
        <v>270</v>
      </c>
      <c r="AF98" s="77">
        <f t="shared" si="22"/>
        <v>0.38461538461538464</v>
      </c>
      <c r="AG98" s="100">
        <f>SUM(AG97:AG97)</f>
        <v>116</v>
      </c>
      <c r="AH98" s="100">
        <f>SUM(AH97:AH97)</f>
        <v>3</v>
      </c>
      <c r="AI98" s="79">
        <f t="shared" si="23"/>
        <v>0.02586206896551724</v>
      </c>
    </row>
    <row r="99" spans="2:35" s="9" customFormat="1" ht="11.25">
      <c r="B99" s="50"/>
      <c r="C99" s="182">
        <v>1572</v>
      </c>
      <c r="D99" s="63" t="s">
        <v>152</v>
      </c>
      <c r="E99" s="80" t="s">
        <v>60</v>
      </c>
      <c r="F99" s="81">
        <v>359</v>
      </c>
      <c r="G99" s="81">
        <v>261</v>
      </c>
      <c r="H99" s="29">
        <f t="shared" si="24"/>
        <v>0.7270194986072424</v>
      </c>
      <c r="I99" s="64">
        <v>50</v>
      </c>
      <c r="J99" s="17">
        <v>36</v>
      </c>
      <c r="K99" s="36">
        <f t="shared" si="13"/>
        <v>0.72</v>
      </c>
      <c r="L99" s="17">
        <v>36</v>
      </c>
      <c r="M99" s="15">
        <f t="shared" si="15"/>
        <v>0.72</v>
      </c>
      <c r="N99" s="17">
        <v>15</v>
      </c>
      <c r="O99" s="15">
        <f t="shared" si="16"/>
        <v>0.3</v>
      </c>
      <c r="P99" s="17">
        <v>2</v>
      </c>
      <c r="Q99" s="15">
        <f t="shared" si="14"/>
        <v>0.13333333333333333</v>
      </c>
      <c r="R99" s="17">
        <v>0</v>
      </c>
      <c r="S99" s="122">
        <f t="shared" si="17"/>
        <v>0</v>
      </c>
      <c r="T99" s="84" t="s">
        <v>152</v>
      </c>
      <c r="U99" s="16">
        <v>822</v>
      </c>
      <c r="V99" s="163" t="s">
        <v>29</v>
      </c>
      <c r="W99" s="16">
        <v>95</v>
      </c>
      <c r="X99" s="15">
        <f t="shared" si="18"/>
        <v>0.11557177615571776</v>
      </c>
      <c r="Y99" s="16">
        <v>4</v>
      </c>
      <c r="Z99" s="15">
        <f t="shared" si="19"/>
        <v>0.004866180048661801</v>
      </c>
      <c r="AA99" s="16">
        <v>141</v>
      </c>
      <c r="AB99" s="15">
        <f t="shared" si="20"/>
        <v>0.17153284671532848</v>
      </c>
      <c r="AC99" s="16">
        <v>23</v>
      </c>
      <c r="AD99" s="15">
        <f t="shared" si="21"/>
        <v>0.027980535279805353</v>
      </c>
      <c r="AE99" s="16">
        <v>319</v>
      </c>
      <c r="AF99" s="15">
        <f t="shared" si="22"/>
        <v>0.3880778588807786</v>
      </c>
      <c r="AG99" s="16">
        <v>144</v>
      </c>
      <c r="AH99" s="16">
        <v>1</v>
      </c>
      <c r="AI99" s="29">
        <f t="shared" si="23"/>
        <v>0.006944444444444444</v>
      </c>
    </row>
    <row r="100" spans="2:35" s="9" customFormat="1" ht="11.25">
      <c r="B100" s="50"/>
      <c r="C100" s="182"/>
      <c r="D100" s="63"/>
      <c r="E100" s="80"/>
      <c r="F100" s="17"/>
      <c r="G100" s="17"/>
      <c r="H100" s="29"/>
      <c r="I100" s="85"/>
      <c r="J100" s="17"/>
      <c r="K100" s="36"/>
      <c r="L100" s="17"/>
      <c r="M100" s="15"/>
      <c r="N100" s="17"/>
      <c r="O100" s="15"/>
      <c r="P100" s="17" t="s">
        <v>102</v>
      </c>
      <c r="Q100" s="15"/>
      <c r="R100" s="17"/>
      <c r="S100" s="122"/>
      <c r="T100" s="84" t="s">
        <v>153</v>
      </c>
      <c r="U100" s="16">
        <v>717</v>
      </c>
      <c r="V100" s="163" t="s">
        <v>30</v>
      </c>
      <c r="W100" s="16">
        <v>417</v>
      </c>
      <c r="X100" s="15">
        <f t="shared" si="18"/>
        <v>0.5815899581589958</v>
      </c>
      <c r="Y100" s="16">
        <v>13</v>
      </c>
      <c r="Z100" s="15">
        <f t="shared" si="19"/>
        <v>0.01813110181311018</v>
      </c>
      <c r="AA100" s="16">
        <v>145</v>
      </c>
      <c r="AB100" s="15">
        <f t="shared" si="20"/>
        <v>0.20223152022315202</v>
      </c>
      <c r="AC100" s="16">
        <v>4</v>
      </c>
      <c r="AD100" s="15">
        <f t="shared" si="21"/>
        <v>0.005578800557880056</v>
      </c>
      <c r="AE100" s="16">
        <v>324</v>
      </c>
      <c r="AF100" s="15">
        <f t="shared" si="22"/>
        <v>0.45188284518828453</v>
      </c>
      <c r="AG100" s="16">
        <v>141</v>
      </c>
      <c r="AH100" s="16">
        <v>0</v>
      </c>
      <c r="AI100" s="29">
        <f t="shared" si="23"/>
        <v>0</v>
      </c>
    </row>
    <row r="101" spans="2:35" s="101" customFormat="1" ht="12" thickBot="1">
      <c r="B101" s="69"/>
      <c r="C101" s="183"/>
      <c r="D101" s="73" t="s">
        <v>45</v>
      </c>
      <c r="E101" s="96"/>
      <c r="F101" s="97">
        <f>SUM(F99:F100)</f>
        <v>359</v>
      </c>
      <c r="G101" s="97">
        <f>SUM(G99:G100)</f>
        <v>261</v>
      </c>
      <c r="H101" s="79">
        <f>SUM(G101/F101)</f>
        <v>0.7270194986072424</v>
      </c>
      <c r="I101" s="98">
        <f>SUM(I99:I100)</f>
        <v>50</v>
      </c>
      <c r="J101" s="99">
        <f>SUM(J99:J100)</f>
        <v>36</v>
      </c>
      <c r="K101" s="76">
        <f t="shared" si="13"/>
        <v>0.72</v>
      </c>
      <c r="L101" s="99">
        <f>SUM(L99:L100)</f>
        <v>36</v>
      </c>
      <c r="M101" s="77">
        <f t="shared" si="15"/>
        <v>0.72</v>
      </c>
      <c r="N101" s="99">
        <f>SUM(N99:N100)</f>
        <v>15</v>
      </c>
      <c r="O101" s="77">
        <f t="shared" si="16"/>
        <v>0.3</v>
      </c>
      <c r="P101" s="99">
        <f>SUM(P99:P100)</f>
        <v>2</v>
      </c>
      <c r="Q101" s="77">
        <f t="shared" si="14"/>
        <v>0.13333333333333333</v>
      </c>
      <c r="R101" s="99">
        <f>SUM(R99:R100)</f>
        <v>0</v>
      </c>
      <c r="S101" s="123">
        <f t="shared" si="17"/>
        <v>0</v>
      </c>
      <c r="T101" s="127"/>
      <c r="U101" s="25">
        <f>SUM(U99:U100)</f>
        <v>1539</v>
      </c>
      <c r="V101" s="30"/>
      <c r="W101" s="25">
        <f>SUM(W99:W100)</f>
        <v>512</v>
      </c>
      <c r="X101" s="30">
        <f t="shared" si="18"/>
        <v>0.3326835607537362</v>
      </c>
      <c r="Y101" s="25">
        <f>SUM(Y99:Y100)</f>
        <v>17</v>
      </c>
      <c r="Z101" s="30">
        <f t="shared" si="19"/>
        <v>0.011046133853151396</v>
      </c>
      <c r="AA101" s="25">
        <f>SUM(AA99:AA100)</f>
        <v>286</v>
      </c>
      <c r="AB101" s="30">
        <f t="shared" si="20"/>
        <v>0.18583495776478232</v>
      </c>
      <c r="AC101" s="25">
        <f>SUM(AC99:AC100)</f>
        <v>27</v>
      </c>
      <c r="AD101" s="30">
        <f t="shared" si="21"/>
        <v>0.017543859649122806</v>
      </c>
      <c r="AE101" s="25">
        <f>SUM(AE99:AE100)</f>
        <v>643</v>
      </c>
      <c r="AF101" s="30">
        <f t="shared" si="22"/>
        <v>0.41780376868096164</v>
      </c>
      <c r="AG101" s="25">
        <f>SUM(AG99:AG100)</f>
        <v>285</v>
      </c>
      <c r="AH101" s="25">
        <f>SUM(AH99:AH100)</f>
        <v>1</v>
      </c>
      <c r="AI101" s="26">
        <f t="shared" si="23"/>
        <v>0.0035087719298245615</v>
      </c>
    </row>
    <row r="102" spans="2:35" s="11" customFormat="1" ht="13.5" thickBot="1">
      <c r="B102" s="111"/>
      <c r="C102" s="184"/>
      <c r="D102" s="112" t="s">
        <v>40</v>
      </c>
      <c r="E102" s="113"/>
      <c r="F102" s="114">
        <f>SUM(F101,F98,F96,F94,F91)</f>
        <v>2785</v>
      </c>
      <c r="G102" s="114">
        <f>SUM(G101,G98,G96,G94,G91)</f>
        <v>1867</v>
      </c>
      <c r="H102" s="115">
        <f>SUM(G102/F102)</f>
        <v>0.6703770197486535</v>
      </c>
      <c r="I102" s="116">
        <f>SUM(I101,I98,I96,I94,I91)</f>
        <v>300</v>
      </c>
      <c r="J102" s="114">
        <f>SUM(J101,J98,J96,J94,J91)</f>
        <v>223</v>
      </c>
      <c r="K102" s="117">
        <f>SUM(J102/I102)</f>
        <v>0.7433333333333333</v>
      </c>
      <c r="L102" s="114">
        <f>SUM(L101,L98,L96,L94,L91)</f>
        <v>221</v>
      </c>
      <c r="M102" s="117">
        <f t="shared" si="15"/>
        <v>0.7366666666666667</v>
      </c>
      <c r="N102" s="114">
        <f>SUM(N101,N98,N96,N94,N91)</f>
        <v>85</v>
      </c>
      <c r="O102" s="117">
        <f t="shared" si="16"/>
        <v>0.2833333333333333</v>
      </c>
      <c r="P102" s="114">
        <f>SUM(P101,P98,P96,P94,P91)</f>
        <v>2</v>
      </c>
      <c r="Q102" s="120">
        <f t="shared" si="14"/>
        <v>0.023529411764705882</v>
      </c>
      <c r="R102" s="114">
        <f>SUM(R101,R98,R96,R94,R91)</f>
        <v>0</v>
      </c>
      <c r="S102" s="206">
        <f t="shared" si="17"/>
        <v>0</v>
      </c>
      <c r="T102" s="121"/>
      <c r="U102" s="119">
        <f>SUM(U101,U98,U96,U94,U91)</f>
        <v>5094</v>
      </c>
      <c r="V102" s="118"/>
      <c r="W102" s="119">
        <f>SUM(W101,W98,W96,W94,W91)</f>
        <v>2139</v>
      </c>
      <c r="X102" s="120">
        <f>SUM(W102/U102)</f>
        <v>0.4199057714958775</v>
      </c>
      <c r="Y102" s="119">
        <f>SUM(Y101,Y98,Y96,Y94,Y91)</f>
        <v>256</v>
      </c>
      <c r="Z102" s="120">
        <f>SUM(Y102/U102)</f>
        <v>0.0502552021986651</v>
      </c>
      <c r="AA102" s="119">
        <f>SUM(AA101,AA98,AA96,AA94,AA91)</f>
        <v>1009</v>
      </c>
      <c r="AB102" s="120">
        <f>SUM(AA102/U102)</f>
        <v>0.19807616804083236</v>
      </c>
      <c r="AC102" s="119">
        <f>SUM(AC101,AC98,AC96,AC94,AC91)</f>
        <v>136</v>
      </c>
      <c r="AD102" s="120">
        <f>SUM(AC102/U102)</f>
        <v>0.026698076168040832</v>
      </c>
      <c r="AE102" s="119">
        <f>SUM(AE101,AE98,AE96,AE94,AE91)</f>
        <v>2165</v>
      </c>
      <c r="AF102" s="120">
        <f>SUM(AE102/U102)</f>
        <v>0.42500981546917943</v>
      </c>
      <c r="AG102" s="119">
        <f>SUM(AG101,AG98,AG96,AG94,AG91)</f>
        <v>927</v>
      </c>
      <c r="AH102" s="119">
        <f>SUM(AH101,AH98,AH96,AH94,AH91)</f>
        <v>10</v>
      </c>
      <c r="AI102" s="115">
        <f>SUM(AH102/AG102)</f>
        <v>0.010787486515641856</v>
      </c>
    </row>
    <row r="103" spans="2:35" s="11" customFormat="1" ht="13.5" thickBot="1">
      <c r="B103" s="103"/>
      <c r="C103" s="109"/>
      <c r="D103" s="104"/>
      <c r="E103" s="105"/>
      <c r="F103" s="106"/>
      <c r="G103" s="106"/>
      <c r="H103" s="107"/>
      <c r="I103" s="106"/>
      <c r="J103" s="106"/>
      <c r="K103" s="108"/>
      <c r="L103" s="106"/>
      <c r="M103" s="108"/>
      <c r="N103" s="106"/>
      <c r="O103" s="108"/>
      <c r="P103" s="106"/>
      <c r="Q103" s="107"/>
      <c r="R103" s="106"/>
      <c r="S103" s="107"/>
      <c r="T103" s="104"/>
      <c r="U103" s="104"/>
      <c r="V103" s="109"/>
      <c r="W103" s="104"/>
      <c r="X103" s="107"/>
      <c r="Y103" s="104"/>
      <c r="Z103" s="107"/>
      <c r="AA103" s="104"/>
      <c r="AB103" s="107"/>
      <c r="AC103" s="104"/>
      <c r="AD103" s="107"/>
      <c r="AE103" s="104"/>
      <c r="AF103" s="107"/>
      <c r="AG103" s="104"/>
      <c r="AH103" s="104"/>
      <c r="AI103" s="110"/>
    </row>
    <row r="104" spans="2:35" s="9" customFormat="1" ht="11.25">
      <c r="B104" s="45" t="s">
        <v>98</v>
      </c>
      <c r="C104" s="182">
        <v>1809</v>
      </c>
      <c r="D104" s="63" t="s">
        <v>98</v>
      </c>
      <c r="E104" s="80" t="s">
        <v>60</v>
      </c>
      <c r="F104" s="81">
        <v>648</v>
      </c>
      <c r="G104" s="81">
        <v>278</v>
      </c>
      <c r="H104" s="29">
        <f aca="true" t="shared" si="25" ref="H104:H118">SUM(G104/F104)</f>
        <v>0.42901234567901236</v>
      </c>
      <c r="I104" s="64">
        <v>183</v>
      </c>
      <c r="J104" s="17">
        <v>175</v>
      </c>
      <c r="K104" s="36">
        <f t="shared" si="13"/>
        <v>0.9562841530054644</v>
      </c>
      <c r="L104" s="17">
        <v>115</v>
      </c>
      <c r="M104" s="15">
        <f t="shared" si="15"/>
        <v>0.6284153005464481</v>
      </c>
      <c r="N104" s="17">
        <v>44</v>
      </c>
      <c r="O104" s="15">
        <f t="shared" si="16"/>
        <v>0.24043715846994534</v>
      </c>
      <c r="P104" s="17">
        <v>9</v>
      </c>
      <c r="Q104" s="15">
        <f t="shared" si="14"/>
        <v>0.20454545454545456</v>
      </c>
      <c r="R104" s="17">
        <v>0</v>
      </c>
      <c r="S104" s="122">
        <f t="shared" si="17"/>
        <v>0</v>
      </c>
      <c r="T104" s="125" t="s">
        <v>98</v>
      </c>
      <c r="U104" s="59">
        <v>16933</v>
      </c>
      <c r="V104" s="162" t="s">
        <v>31</v>
      </c>
      <c r="W104" s="59">
        <v>1946</v>
      </c>
      <c r="X104" s="58">
        <f t="shared" si="18"/>
        <v>0.1149235221165771</v>
      </c>
      <c r="Y104" s="59">
        <v>66</v>
      </c>
      <c r="Z104" s="58">
        <f t="shared" si="19"/>
        <v>0.0038977145219394084</v>
      </c>
      <c r="AA104" s="59">
        <v>1647</v>
      </c>
      <c r="AB104" s="58">
        <f t="shared" si="20"/>
        <v>0.09726569420657886</v>
      </c>
      <c r="AC104" s="59">
        <v>866</v>
      </c>
      <c r="AD104" s="58">
        <f t="shared" si="21"/>
        <v>0.05114273903029587</v>
      </c>
      <c r="AE104" s="59">
        <v>9096</v>
      </c>
      <c r="AF104" s="58">
        <f t="shared" si="22"/>
        <v>0.537175928660013</v>
      </c>
      <c r="AG104" s="59">
        <v>3489</v>
      </c>
      <c r="AH104" s="59">
        <v>1449</v>
      </c>
      <c r="AI104" s="60">
        <f t="shared" si="23"/>
        <v>0.41530524505588995</v>
      </c>
    </row>
    <row r="105" spans="2:35" s="9" customFormat="1" ht="11.25">
      <c r="B105" s="45"/>
      <c r="C105" s="182"/>
      <c r="D105" s="63"/>
      <c r="E105" s="80" t="s">
        <v>61</v>
      </c>
      <c r="F105" s="81">
        <v>649</v>
      </c>
      <c r="G105" s="81">
        <v>298</v>
      </c>
      <c r="H105" s="29">
        <f t="shared" si="25"/>
        <v>0.4591679506933744</v>
      </c>
      <c r="I105" s="64"/>
      <c r="J105" s="17"/>
      <c r="K105" s="36"/>
      <c r="L105" s="17"/>
      <c r="M105" s="15"/>
      <c r="N105" s="17"/>
      <c r="O105" s="15"/>
      <c r="P105" s="17"/>
      <c r="Q105" s="15"/>
      <c r="R105" s="17"/>
      <c r="S105" s="122"/>
      <c r="T105" s="84"/>
      <c r="U105" s="16"/>
      <c r="V105" s="163" t="s">
        <v>29</v>
      </c>
      <c r="W105" s="16"/>
      <c r="X105" s="15"/>
      <c r="Y105" s="16"/>
      <c r="Z105" s="15"/>
      <c r="AA105" s="71"/>
      <c r="AB105" s="15"/>
      <c r="AC105" s="16"/>
      <c r="AD105" s="15"/>
      <c r="AE105" s="71"/>
      <c r="AF105" s="15"/>
      <c r="AG105" s="16"/>
      <c r="AH105" s="71"/>
      <c r="AI105" s="29"/>
    </row>
    <row r="106" spans="2:35" s="9" customFormat="1" ht="11.25">
      <c r="B106" s="45"/>
      <c r="C106" s="182"/>
      <c r="D106" s="63"/>
      <c r="E106" s="80" t="s">
        <v>63</v>
      </c>
      <c r="F106" s="81">
        <v>649</v>
      </c>
      <c r="G106" s="81">
        <v>294</v>
      </c>
      <c r="H106" s="29">
        <f>SUM(G106/F106)</f>
        <v>0.4530046224961479</v>
      </c>
      <c r="I106" s="64"/>
      <c r="J106" s="17"/>
      <c r="K106" s="36"/>
      <c r="L106" s="17"/>
      <c r="M106" s="15"/>
      <c r="N106" s="17"/>
      <c r="O106" s="15"/>
      <c r="P106" s="17"/>
      <c r="Q106" s="15"/>
      <c r="R106" s="17"/>
      <c r="S106" s="122"/>
      <c r="T106" s="84"/>
      <c r="U106" s="16"/>
      <c r="V106" s="163"/>
      <c r="W106" s="16"/>
      <c r="X106" s="15"/>
      <c r="Y106" s="16"/>
      <c r="Z106" s="15"/>
      <c r="AA106" s="71"/>
      <c r="AB106" s="15"/>
      <c r="AC106" s="16"/>
      <c r="AD106" s="15"/>
      <c r="AE106" s="71"/>
      <c r="AF106" s="15"/>
      <c r="AG106" s="16"/>
      <c r="AH106" s="71"/>
      <c r="AI106" s="29"/>
    </row>
    <row r="107" spans="2:35" s="101" customFormat="1" ht="11.25">
      <c r="B107" s="69"/>
      <c r="C107" s="183"/>
      <c r="D107" s="73" t="s">
        <v>45</v>
      </c>
      <c r="E107" s="96"/>
      <c r="F107" s="97">
        <f>SUM(F104:F106)</f>
        <v>1946</v>
      </c>
      <c r="G107" s="97">
        <f>SUM(G104:G106)</f>
        <v>870</v>
      </c>
      <c r="H107" s="79">
        <f>SUM(G107/F107)</f>
        <v>0.447070914696814</v>
      </c>
      <c r="I107" s="98">
        <f>SUM(I104:I106)</f>
        <v>183</v>
      </c>
      <c r="J107" s="99">
        <f>SUM(J104:J106)</f>
        <v>175</v>
      </c>
      <c r="K107" s="76">
        <f t="shared" si="13"/>
        <v>0.9562841530054644</v>
      </c>
      <c r="L107" s="99">
        <f>SUM(L104:L106)</f>
        <v>115</v>
      </c>
      <c r="M107" s="77">
        <f t="shared" si="15"/>
        <v>0.6284153005464481</v>
      </c>
      <c r="N107" s="99">
        <f>SUM(N104:N106)</f>
        <v>44</v>
      </c>
      <c r="O107" s="77">
        <f t="shared" si="16"/>
        <v>0.24043715846994534</v>
      </c>
      <c r="P107" s="99">
        <f>SUM(P104:P106)</f>
        <v>9</v>
      </c>
      <c r="Q107" s="77">
        <f t="shared" si="14"/>
        <v>0.20454545454545456</v>
      </c>
      <c r="R107" s="99">
        <f>SUM(R104:R106)</f>
        <v>0</v>
      </c>
      <c r="S107" s="123">
        <f t="shared" si="17"/>
        <v>0</v>
      </c>
      <c r="T107" s="126"/>
      <c r="U107" s="100">
        <f>SUM(U104:U106)</f>
        <v>16933</v>
      </c>
      <c r="V107" s="77"/>
      <c r="W107" s="100">
        <f>SUM(W104:W106)</f>
        <v>1946</v>
      </c>
      <c r="X107" s="77">
        <f t="shared" si="18"/>
        <v>0.1149235221165771</v>
      </c>
      <c r="Y107" s="100">
        <f>SUM(Y104:Y106)</f>
        <v>66</v>
      </c>
      <c r="Z107" s="77">
        <f t="shared" si="19"/>
        <v>0.0038977145219394084</v>
      </c>
      <c r="AA107" s="100">
        <f>SUM(AA104:AA106)</f>
        <v>1647</v>
      </c>
      <c r="AB107" s="77">
        <f t="shared" si="20"/>
        <v>0.09726569420657886</v>
      </c>
      <c r="AC107" s="100">
        <f>SUM(AC104:AC106)</f>
        <v>866</v>
      </c>
      <c r="AD107" s="77">
        <f t="shared" si="21"/>
        <v>0.05114273903029587</v>
      </c>
      <c r="AE107" s="100">
        <f>SUM(AE104:AE106)</f>
        <v>9096</v>
      </c>
      <c r="AF107" s="77">
        <f t="shared" si="22"/>
        <v>0.537175928660013</v>
      </c>
      <c r="AG107" s="100">
        <f>SUM(AG104:AG106)</f>
        <v>3489</v>
      </c>
      <c r="AH107" s="100">
        <f>SUM(AH104:AH106)</f>
        <v>1449</v>
      </c>
      <c r="AI107" s="79">
        <f t="shared" si="23"/>
        <v>0.41530524505588995</v>
      </c>
    </row>
    <row r="108" spans="2:35" s="9" customFormat="1" ht="11.25">
      <c r="B108" s="50"/>
      <c r="C108" s="182">
        <v>1810</v>
      </c>
      <c r="D108" s="63" t="s">
        <v>98</v>
      </c>
      <c r="E108" s="80" t="s">
        <v>60</v>
      </c>
      <c r="F108" s="81">
        <v>552</v>
      </c>
      <c r="G108" s="81">
        <v>234</v>
      </c>
      <c r="H108" s="29">
        <f t="shared" si="25"/>
        <v>0.42391304347826086</v>
      </c>
      <c r="I108" s="64">
        <v>106</v>
      </c>
      <c r="J108" s="17">
        <v>106</v>
      </c>
      <c r="K108" s="36">
        <f t="shared" si="13"/>
        <v>1</v>
      </c>
      <c r="L108" s="17">
        <v>76</v>
      </c>
      <c r="M108" s="15">
        <f t="shared" si="15"/>
        <v>0.7169811320754716</v>
      </c>
      <c r="N108" s="17">
        <v>28</v>
      </c>
      <c r="O108" s="15">
        <f t="shared" si="16"/>
        <v>0.2641509433962264</v>
      </c>
      <c r="P108" s="17">
        <v>3</v>
      </c>
      <c r="Q108" s="15">
        <f t="shared" si="14"/>
        <v>0.10714285714285714</v>
      </c>
      <c r="R108" s="17">
        <v>3</v>
      </c>
      <c r="S108" s="122">
        <f t="shared" si="17"/>
        <v>0.10714285714285714</v>
      </c>
      <c r="T108" s="84" t="s">
        <v>98</v>
      </c>
      <c r="U108" s="16">
        <v>16933</v>
      </c>
      <c r="V108" s="163" t="s">
        <v>31</v>
      </c>
      <c r="W108" s="16">
        <v>1946</v>
      </c>
      <c r="X108" s="15">
        <f t="shared" si="18"/>
        <v>0.1149235221165771</v>
      </c>
      <c r="Y108" s="16">
        <v>66</v>
      </c>
      <c r="Z108" s="15">
        <f t="shared" si="19"/>
        <v>0.0038977145219394084</v>
      </c>
      <c r="AA108" s="16">
        <v>1647</v>
      </c>
      <c r="AB108" s="15">
        <f t="shared" si="20"/>
        <v>0.09726569420657886</v>
      </c>
      <c r="AC108" s="16">
        <v>866</v>
      </c>
      <c r="AD108" s="15">
        <f t="shared" si="21"/>
        <v>0.05114273903029587</v>
      </c>
      <c r="AE108" s="16">
        <v>9096</v>
      </c>
      <c r="AF108" s="15">
        <f t="shared" si="22"/>
        <v>0.537175928660013</v>
      </c>
      <c r="AG108" s="16">
        <v>3489</v>
      </c>
      <c r="AH108" s="16">
        <v>1449</v>
      </c>
      <c r="AI108" s="29">
        <f t="shared" si="23"/>
        <v>0.41530524505588995</v>
      </c>
    </row>
    <row r="109" spans="2:35" s="9" customFormat="1" ht="11.25">
      <c r="B109" s="50"/>
      <c r="C109" s="182"/>
      <c r="D109" s="63"/>
      <c r="E109" s="80" t="s">
        <v>61</v>
      </c>
      <c r="F109" s="81">
        <v>552</v>
      </c>
      <c r="G109" s="81">
        <v>235</v>
      </c>
      <c r="H109" s="29">
        <f t="shared" si="25"/>
        <v>0.4257246376811594</v>
      </c>
      <c r="I109" s="64"/>
      <c r="J109" s="17"/>
      <c r="K109" s="36"/>
      <c r="L109" s="17"/>
      <c r="M109" s="15"/>
      <c r="N109" s="17"/>
      <c r="O109" s="15"/>
      <c r="P109" s="17"/>
      <c r="Q109" s="15"/>
      <c r="R109" s="17"/>
      <c r="S109" s="122"/>
      <c r="T109" s="84"/>
      <c r="U109" s="16"/>
      <c r="V109" s="163" t="s">
        <v>29</v>
      </c>
      <c r="W109" s="16"/>
      <c r="X109" s="15"/>
      <c r="Y109" s="16"/>
      <c r="Z109" s="15"/>
      <c r="AA109" s="71"/>
      <c r="AB109" s="15"/>
      <c r="AC109" s="16"/>
      <c r="AD109" s="15"/>
      <c r="AE109" s="71"/>
      <c r="AF109" s="15"/>
      <c r="AG109" s="16"/>
      <c r="AH109" s="71"/>
      <c r="AI109" s="29"/>
    </row>
    <row r="110" spans="2:35" s="101" customFormat="1" ht="11.25">
      <c r="B110" s="69"/>
      <c r="C110" s="183"/>
      <c r="D110" s="73" t="s">
        <v>45</v>
      </c>
      <c r="E110" s="96"/>
      <c r="F110" s="97">
        <f>SUM(F108:F109)</f>
        <v>1104</v>
      </c>
      <c r="G110" s="97">
        <f>SUM(G108:G109)</f>
        <v>469</v>
      </c>
      <c r="H110" s="79">
        <f>SUM(G110/F110)</f>
        <v>0.42481884057971014</v>
      </c>
      <c r="I110" s="98">
        <f>SUM(I108:I109)</f>
        <v>106</v>
      </c>
      <c r="J110" s="99">
        <f>SUM(J108:J109)</f>
        <v>106</v>
      </c>
      <c r="K110" s="76">
        <f t="shared" si="13"/>
        <v>1</v>
      </c>
      <c r="L110" s="99">
        <f>SUM(L108:L109)</f>
        <v>76</v>
      </c>
      <c r="M110" s="77">
        <f t="shared" si="15"/>
        <v>0.7169811320754716</v>
      </c>
      <c r="N110" s="99">
        <f>SUM(N108:N109)</f>
        <v>28</v>
      </c>
      <c r="O110" s="77">
        <f t="shared" si="16"/>
        <v>0.2641509433962264</v>
      </c>
      <c r="P110" s="99">
        <f>SUM(P108:P109)</f>
        <v>3</v>
      </c>
      <c r="Q110" s="77">
        <f t="shared" si="14"/>
        <v>0.10714285714285714</v>
      </c>
      <c r="R110" s="99">
        <f>SUM(R108:R109)</f>
        <v>3</v>
      </c>
      <c r="S110" s="123">
        <f t="shared" si="17"/>
        <v>0.10714285714285714</v>
      </c>
      <c r="T110" s="126"/>
      <c r="U110" s="100">
        <f>SUM(U108:U109)</f>
        <v>16933</v>
      </c>
      <c r="V110" s="77"/>
      <c r="W110" s="100">
        <f>SUM(W108:W109)</f>
        <v>1946</v>
      </c>
      <c r="X110" s="77">
        <f t="shared" si="18"/>
        <v>0.1149235221165771</v>
      </c>
      <c r="Y110" s="100">
        <f>SUM(Y108:Y109)</f>
        <v>66</v>
      </c>
      <c r="Z110" s="77">
        <f t="shared" si="19"/>
        <v>0.0038977145219394084</v>
      </c>
      <c r="AA110" s="100">
        <f>SUM(AA108:AA109)</f>
        <v>1647</v>
      </c>
      <c r="AB110" s="77">
        <f t="shared" si="20"/>
        <v>0.09726569420657886</v>
      </c>
      <c r="AC110" s="100">
        <f>SUM(AC108:AC109)</f>
        <v>866</v>
      </c>
      <c r="AD110" s="77">
        <f t="shared" si="21"/>
        <v>0.05114273903029587</v>
      </c>
      <c r="AE110" s="100">
        <f>SUM(AE108:AE109)</f>
        <v>9096</v>
      </c>
      <c r="AF110" s="77">
        <f t="shared" si="22"/>
        <v>0.537175928660013</v>
      </c>
      <c r="AG110" s="100">
        <f>SUM(AG108:AG109)</f>
        <v>3489</v>
      </c>
      <c r="AH110" s="100">
        <f>SUM(AH108:AH109)</f>
        <v>1449</v>
      </c>
      <c r="AI110" s="79">
        <f t="shared" si="23"/>
        <v>0.41530524505588995</v>
      </c>
    </row>
    <row r="111" spans="2:35" s="9" customFormat="1" ht="11.25">
      <c r="B111" s="50"/>
      <c r="C111" s="182">
        <v>1811</v>
      </c>
      <c r="D111" s="63" t="s">
        <v>98</v>
      </c>
      <c r="E111" s="80" t="s">
        <v>60</v>
      </c>
      <c r="F111" s="81">
        <v>524</v>
      </c>
      <c r="G111" s="81">
        <v>267</v>
      </c>
      <c r="H111" s="29">
        <f t="shared" si="25"/>
        <v>0.5095419847328244</v>
      </c>
      <c r="I111" s="64">
        <v>151</v>
      </c>
      <c r="J111" s="17">
        <v>151</v>
      </c>
      <c r="K111" s="36">
        <f t="shared" si="13"/>
        <v>1</v>
      </c>
      <c r="L111" s="17">
        <v>110</v>
      </c>
      <c r="M111" s="15">
        <f t="shared" si="15"/>
        <v>0.7284768211920529</v>
      </c>
      <c r="N111" s="17">
        <v>45</v>
      </c>
      <c r="O111" s="15">
        <f t="shared" si="16"/>
        <v>0.2980132450331126</v>
      </c>
      <c r="P111" s="17">
        <v>7</v>
      </c>
      <c r="Q111" s="15">
        <f t="shared" si="14"/>
        <v>0.15555555555555556</v>
      </c>
      <c r="R111" s="17">
        <v>0</v>
      </c>
      <c r="S111" s="122">
        <f t="shared" si="17"/>
        <v>0</v>
      </c>
      <c r="T111" s="84" t="s">
        <v>98</v>
      </c>
      <c r="U111" s="16">
        <v>16933</v>
      </c>
      <c r="V111" s="163" t="s">
        <v>31</v>
      </c>
      <c r="W111" s="16">
        <v>1946</v>
      </c>
      <c r="X111" s="15">
        <f t="shared" si="18"/>
        <v>0.1149235221165771</v>
      </c>
      <c r="Y111" s="16">
        <v>66</v>
      </c>
      <c r="Z111" s="15">
        <f t="shared" si="19"/>
        <v>0.0038977145219394084</v>
      </c>
      <c r="AA111" s="16">
        <v>1647</v>
      </c>
      <c r="AB111" s="15">
        <f t="shared" si="20"/>
        <v>0.09726569420657886</v>
      </c>
      <c r="AC111" s="16">
        <v>866</v>
      </c>
      <c r="AD111" s="15">
        <f t="shared" si="21"/>
        <v>0.05114273903029587</v>
      </c>
      <c r="AE111" s="16">
        <v>9096</v>
      </c>
      <c r="AF111" s="15">
        <f t="shared" si="22"/>
        <v>0.537175928660013</v>
      </c>
      <c r="AG111" s="16">
        <v>3489</v>
      </c>
      <c r="AH111" s="16">
        <v>1449</v>
      </c>
      <c r="AI111" s="29">
        <f t="shared" si="23"/>
        <v>0.41530524505588995</v>
      </c>
    </row>
    <row r="112" spans="2:35" s="9" customFormat="1" ht="11.25">
      <c r="B112" s="50"/>
      <c r="C112" s="182"/>
      <c r="D112" s="63"/>
      <c r="E112" s="80" t="s">
        <v>61</v>
      </c>
      <c r="F112" s="81">
        <v>525</v>
      </c>
      <c r="G112" s="81">
        <v>291</v>
      </c>
      <c r="H112" s="29">
        <f t="shared" si="25"/>
        <v>0.5542857142857143</v>
      </c>
      <c r="I112" s="64"/>
      <c r="J112" s="17"/>
      <c r="K112" s="36"/>
      <c r="L112" s="17"/>
      <c r="M112" s="15"/>
      <c r="N112" s="17"/>
      <c r="O112" s="15"/>
      <c r="P112" s="17"/>
      <c r="Q112" s="15"/>
      <c r="R112" s="17"/>
      <c r="S112" s="122"/>
      <c r="T112" s="84"/>
      <c r="U112" s="16"/>
      <c r="V112" s="163" t="s">
        <v>29</v>
      </c>
      <c r="W112" s="16"/>
      <c r="X112" s="15"/>
      <c r="Y112" s="16"/>
      <c r="Z112" s="15"/>
      <c r="AA112" s="71"/>
      <c r="AB112" s="15"/>
      <c r="AC112" s="16"/>
      <c r="AD112" s="15"/>
      <c r="AE112" s="71"/>
      <c r="AF112" s="15"/>
      <c r="AG112" s="16"/>
      <c r="AH112" s="71"/>
      <c r="AI112" s="29"/>
    </row>
    <row r="113" spans="2:35" s="9" customFormat="1" ht="11.25">
      <c r="B113" s="50"/>
      <c r="C113" s="182"/>
      <c r="D113" s="63"/>
      <c r="E113" s="80" t="s">
        <v>63</v>
      </c>
      <c r="F113" s="81">
        <v>525</v>
      </c>
      <c r="G113" s="81">
        <v>287</v>
      </c>
      <c r="H113" s="29">
        <f>SUM(G113/F113)</f>
        <v>0.5466666666666666</v>
      </c>
      <c r="I113" s="64"/>
      <c r="J113" s="17"/>
      <c r="K113" s="36"/>
      <c r="L113" s="17"/>
      <c r="M113" s="15"/>
      <c r="N113" s="17"/>
      <c r="O113" s="15"/>
      <c r="P113" s="17"/>
      <c r="Q113" s="15"/>
      <c r="R113" s="17"/>
      <c r="S113" s="122"/>
      <c r="T113" s="84"/>
      <c r="U113" s="16"/>
      <c r="V113" s="163"/>
      <c r="W113" s="16"/>
      <c r="X113" s="15"/>
      <c r="Y113" s="16"/>
      <c r="Z113" s="15"/>
      <c r="AA113" s="71"/>
      <c r="AB113" s="15"/>
      <c r="AC113" s="16"/>
      <c r="AD113" s="15"/>
      <c r="AE113" s="71"/>
      <c r="AF113" s="15"/>
      <c r="AG113" s="16"/>
      <c r="AH113" s="71"/>
      <c r="AI113" s="29"/>
    </row>
    <row r="114" spans="2:35" s="9" customFormat="1" ht="11.25">
      <c r="B114" s="69"/>
      <c r="C114" s="185"/>
      <c r="D114" s="73" t="s">
        <v>45</v>
      </c>
      <c r="E114" s="82"/>
      <c r="F114" s="83">
        <f>SUM(F111:F113)</f>
        <v>1574</v>
      </c>
      <c r="G114" s="83">
        <f>SUM(G111:G113)</f>
        <v>845</v>
      </c>
      <c r="H114" s="79">
        <f>SUM(G114/F114)</f>
        <v>0.536848792884371</v>
      </c>
      <c r="I114" s="74">
        <f>SUM(I111:I113)</f>
        <v>151</v>
      </c>
      <c r="J114" s="75">
        <f>SUM(J111:J113)</f>
        <v>151</v>
      </c>
      <c r="K114" s="76">
        <f t="shared" si="13"/>
        <v>1</v>
      </c>
      <c r="L114" s="75">
        <f>SUM(L111:L113)</f>
        <v>110</v>
      </c>
      <c r="M114" s="77">
        <f t="shared" si="15"/>
        <v>0.7284768211920529</v>
      </c>
      <c r="N114" s="75">
        <f>SUM(N111:N113)</f>
        <v>45</v>
      </c>
      <c r="O114" s="77">
        <f t="shared" si="16"/>
        <v>0.2980132450331126</v>
      </c>
      <c r="P114" s="75">
        <f>SUM(P111:P113)</f>
        <v>7</v>
      </c>
      <c r="Q114" s="77">
        <f t="shared" si="14"/>
        <v>0.15555555555555556</v>
      </c>
      <c r="R114" s="75">
        <f>SUM(R111:R113)</f>
        <v>0</v>
      </c>
      <c r="S114" s="123">
        <f t="shared" si="17"/>
        <v>0</v>
      </c>
      <c r="T114" s="128"/>
      <c r="U114" s="78">
        <f>SUM(U111:U113)</f>
        <v>16933</v>
      </c>
      <c r="V114" s="165"/>
      <c r="W114" s="78">
        <f>SUM(W111:W113)</f>
        <v>1946</v>
      </c>
      <c r="X114" s="77">
        <f t="shared" si="18"/>
        <v>0.1149235221165771</v>
      </c>
      <c r="Y114" s="78">
        <f>SUM(Y111:Y113)</f>
        <v>66</v>
      </c>
      <c r="Z114" s="77">
        <f t="shared" si="19"/>
        <v>0.0038977145219394084</v>
      </c>
      <c r="AA114" s="78">
        <f>SUM(AA111:AA113)</f>
        <v>1647</v>
      </c>
      <c r="AB114" s="77">
        <f t="shared" si="20"/>
        <v>0.09726569420657886</v>
      </c>
      <c r="AC114" s="78">
        <f>SUM(AC111:AC113)</f>
        <v>866</v>
      </c>
      <c r="AD114" s="77">
        <f t="shared" si="21"/>
        <v>0.05114273903029587</v>
      </c>
      <c r="AE114" s="78">
        <f>SUM(AE111:AE113)</f>
        <v>9096</v>
      </c>
      <c r="AF114" s="77">
        <f t="shared" si="22"/>
        <v>0.537175928660013</v>
      </c>
      <c r="AG114" s="78">
        <f>SUM(AG111:AG113)</f>
        <v>3489</v>
      </c>
      <c r="AH114" s="78">
        <f>SUM(AH111:AH113)</f>
        <v>1449</v>
      </c>
      <c r="AI114" s="79">
        <f t="shared" si="23"/>
        <v>0.41530524505588995</v>
      </c>
    </row>
    <row r="115" spans="2:35" s="9" customFormat="1" ht="11.25">
      <c r="B115" s="50"/>
      <c r="C115" s="182">
        <v>1812</v>
      </c>
      <c r="D115" s="63" t="s">
        <v>98</v>
      </c>
      <c r="E115" s="80" t="s">
        <v>60</v>
      </c>
      <c r="F115" s="81">
        <v>696</v>
      </c>
      <c r="G115" s="81">
        <v>379</v>
      </c>
      <c r="H115" s="29">
        <f t="shared" si="25"/>
        <v>0.5445402298850575</v>
      </c>
      <c r="I115" s="64">
        <v>67</v>
      </c>
      <c r="J115" s="17">
        <v>67</v>
      </c>
      <c r="K115" s="36">
        <f t="shared" si="13"/>
        <v>1</v>
      </c>
      <c r="L115" s="17">
        <v>50</v>
      </c>
      <c r="M115" s="15">
        <f t="shared" si="15"/>
        <v>0.746268656716418</v>
      </c>
      <c r="N115" s="17">
        <v>16</v>
      </c>
      <c r="O115" s="15">
        <f t="shared" si="16"/>
        <v>0.23880597014925373</v>
      </c>
      <c r="P115" s="17">
        <v>0</v>
      </c>
      <c r="Q115" s="15">
        <f t="shared" si="14"/>
        <v>0</v>
      </c>
      <c r="R115" s="17">
        <v>0</v>
      </c>
      <c r="S115" s="122">
        <f t="shared" si="17"/>
        <v>0</v>
      </c>
      <c r="T115" s="84" t="s">
        <v>98</v>
      </c>
      <c r="U115" s="16">
        <v>16933</v>
      </c>
      <c r="V115" s="163" t="s">
        <v>31</v>
      </c>
      <c r="W115" s="16">
        <v>1946</v>
      </c>
      <c r="X115" s="15">
        <f t="shared" si="18"/>
        <v>0.1149235221165771</v>
      </c>
      <c r="Y115" s="16">
        <v>66</v>
      </c>
      <c r="Z115" s="15">
        <f t="shared" si="19"/>
        <v>0.0038977145219394084</v>
      </c>
      <c r="AA115" s="16">
        <v>1647</v>
      </c>
      <c r="AB115" s="15">
        <f t="shared" si="20"/>
        <v>0.09726569420657886</v>
      </c>
      <c r="AC115" s="16">
        <v>866</v>
      </c>
      <c r="AD115" s="15">
        <f t="shared" si="21"/>
        <v>0.05114273903029587</v>
      </c>
      <c r="AE115" s="16">
        <v>9096</v>
      </c>
      <c r="AF115" s="15">
        <f t="shared" si="22"/>
        <v>0.537175928660013</v>
      </c>
      <c r="AG115" s="16">
        <v>3489</v>
      </c>
      <c r="AH115" s="16">
        <v>1449</v>
      </c>
      <c r="AI115" s="29">
        <f t="shared" si="23"/>
        <v>0.41530524505588995</v>
      </c>
    </row>
    <row r="116" spans="2:35" s="9" customFormat="1" ht="11.25">
      <c r="B116" s="69"/>
      <c r="C116" s="185"/>
      <c r="D116" s="73" t="s">
        <v>45</v>
      </c>
      <c r="E116" s="82"/>
      <c r="F116" s="83">
        <f>SUM(F115)</f>
        <v>696</v>
      </c>
      <c r="G116" s="83">
        <f>SUM(G115)</f>
        <v>379</v>
      </c>
      <c r="H116" s="79">
        <f>SUM(G116/F116)</f>
        <v>0.5445402298850575</v>
      </c>
      <c r="I116" s="74">
        <f>SUM(I115)</f>
        <v>67</v>
      </c>
      <c r="J116" s="75">
        <f>SUM(J115)</f>
        <v>67</v>
      </c>
      <c r="K116" s="76">
        <f t="shared" si="13"/>
        <v>1</v>
      </c>
      <c r="L116" s="75">
        <f>SUM(L115)</f>
        <v>50</v>
      </c>
      <c r="M116" s="77">
        <f t="shared" si="15"/>
        <v>0.746268656716418</v>
      </c>
      <c r="N116" s="75">
        <f>SUM(N115)</f>
        <v>16</v>
      </c>
      <c r="O116" s="77">
        <f t="shared" si="16"/>
        <v>0.23880597014925373</v>
      </c>
      <c r="P116" s="75">
        <f>SUM(P115)</f>
        <v>0</v>
      </c>
      <c r="Q116" s="77">
        <f t="shared" si="14"/>
        <v>0</v>
      </c>
      <c r="R116" s="75">
        <f>SUM(R115:R115)</f>
        <v>0</v>
      </c>
      <c r="S116" s="123">
        <f t="shared" si="17"/>
        <v>0</v>
      </c>
      <c r="T116" s="128"/>
      <c r="U116" s="78">
        <f>SUM(U115)</f>
        <v>16933</v>
      </c>
      <c r="V116" s="165"/>
      <c r="W116" s="78">
        <f>SUM(W115)</f>
        <v>1946</v>
      </c>
      <c r="X116" s="77">
        <f t="shared" si="18"/>
        <v>0.1149235221165771</v>
      </c>
      <c r="Y116" s="78">
        <f>SUM(Y115)</f>
        <v>66</v>
      </c>
      <c r="Z116" s="77">
        <f t="shared" si="19"/>
        <v>0.0038977145219394084</v>
      </c>
      <c r="AA116" s="78">
        <f>SUM(AA115)</f>
        <v>1647</v>
      </c>
      <c r="AB116" s="77">
        <f t="shared" si="20"/>
        <v>0.09726569420657886</v>
      </c>
      <c r="AC116" s="78">
        <f>SUM(AC115)</f>
        <v>866</v>
      </c>
      <c r="AD116" s="77">
        <f t="shared" si="21"/>
        <v>0.05114273903029587</v>
      </c>
      <c r="AE116" s="78">
        <f>SUM(AE115)</f>
        <v>9096</v>
      </c>
      <c r="AF116" s="77">
        <f t="shared" si="22"/>
        <v>0.537175928660013</v>
      </c>
      <c r="AG116" s="78">
        <f>SUM(AG115)</f>
        <v>3489</v>
      </c>
      <c r="AH116" s="78">
        <f>SUM(AH115)</f>
        <v>1449</v>
      </c>
      <c r="AI116" s="79">
        <f t="shared" si="23"/>
        <v>0.41530524505588995</v>
      </c>
    </row>
    <row r="117" spans="2:35" s="9" customFormat="1" ht="11.25">
      <c r="B117" s="50"/>
      <c r="C117" s="182">
        <v>1813</v>
      </c>
      <c r="D117" s="63" t="s">
        <v>98</v>
      </c>
      <c r="E117" s="80" t="s">
        <v>60</v>
      </c>
      <c r="F117" s="81">
        <v>730</v>
      </c>
      <c r="G117" s="81">
        <v>397</v>
      </c>
      <c r="H117" s="29">
        <f t="shared" si="25"/>
        <v>0.5438356164383562</v>
      </c>
      <c r="I117" s="64">
        <v>139</v>
      </c>
      <c r="J117" s="17">
        <v>139</v>
      </c>
      <c r="K117" s="36">
        <f t="shared" si="13"/>
        <v>1</v>
      </c>
      <c r="L117" s="17">
        <v>77</v>
      </c>
      <c r="M117" s="15">
        <f t="shared" si="15"/>
        <v>0.5539568345323741</v>
      </c>
      <c r="N117" s="17">
        <v>33</v>
      </c>
      <c r="O117" s="15">
        <f t="shared" si="16"/>
        <v>0.23741007194244604</v>
      </c>
      <c r="P117" s="17">
        <v>5</v>
      </c>
      <c r="Q117" s="15">
        <f t="shared" si="14"/>
        <v>0.15151515151515152</v>
      </c>
      <c r="R117" s="17">
        <v>4</v>
      </c>
      <c r="S117" s="122">
        <f t="shared" si="17"/>
        <v>0.12121212121212122</v>
      </c>
      <c r="T117" s="84" t="s">
        <v>98</v>
      </c>
      <c r="U117" s="16">
        <v>16933</v>
      </c>
      <c r="V117" s="163" t="s">
        <v>31</v>
      </c>
      <c r="W117" s="16">
        <v>1946</v>
      </c>
      <c r="X117" s="15">
        <f t="shared" si="18"/>
        <v>0.1149235221165771</v>
      </c>
      <c r="Y117" s="16">
        <v>66</v>
      </c>
      <c r="Z117" s="15">
        <f t="shared" si="19"/>
        <v>0.0038977145219394084</v>
      </c>
      <c r="AA117" s="16">
        <v>1647</v>
      </c>
      <c r="AB117" s="15">
        <f t="shared" si="20"/>
        <v>0.09726569420657886</v>
      </c>
      <c r="AC117" s="16">
        <v>866</v>
      </c>
      <c r="AD117" s="15">
        <f t="shared" si="21"/>
        <v>0.05114273903029587</v>
      </c>
      <c r="AE117" s="16">
        <v>9096</v>
      </c>
      <c r="AF117" s="15">
        <f t="shared" si="22"/>
        <v>0.537175928660013</v>
      </c>
      <c r="AG117" s="16">
        <v>3489</v>
      </c>
      <c r="AH117" s="16">
        <v>1449</v>
      </c>
      <c r="AI117" s="29">
        <f t="shared" si="23"/>
        <v>0.41530524505588995</v>
      </c>
    </row>
    <row r="118" spans="2:35" s="9" customFormat="1" ht="11.25">
      <c r="B118" s="50"/>
      <c r="C118" s="182"/>
      <c r="D118" s="63"/>
      <c r="E118" s="80" t="s">
        <v>61</v>
      </c>
      <c r="F118" s="81">
        <v>731</v>
      </c>
      <c r="G118" s="81">
        <v>393</v>
      </c>
      <c r="H118" s="29">
        <f t="shared" si="25"/>
        <v>0.5376196990424077</v>
      </c>
      <c r="I118" s="64"/>
      <c r="J118" s="17"/>
      <c r="K118" s="36"/>
      <c r="L118" s="17"/>
      <c r="M118" s="15"/>
      <c r="N118" s="17"/>
      <c r="O118" s="15"/>
      <c r="P118" s="17"/>
      <c r="Q118" s="15"/>
      <c r="R118" s="17"/>
      <c r="S118" s="122"/>
      <c r="T118" s="84"/>
      <c r="U118" s="16"/>
      <c r="V118" s="163" t="s">
        <v>29</v>
      </c>
      <c r="W118" s="16"/>
      <c r="X118" s="15"/>
      <c r="Y118" s="16"/>
      <c r="Z118" s="15"/>
      <c r="AA118" s="71"/>
      <c r="AB118" s="15"/>
      <c r="AC118" s="16"/>
      <c r="AD118" s="15"/>
      <c r="AE118" s="71"/>
      <c r="AF118" s="15"/>
      <c r="AG118" s="16"/>
      <c r="AH118" s="71"/>
      <c r="AI118" s="29"/>
    </row>
    <row r="119" spans="2:35" s="9" customFormat="1" ht="11.25">
      <c r="B119" s="50"/>
      <c r="C119" s="182"/>
      <c r="D119" s="63"/>
      <c r="E119" s="80" t="s">
        <v>62</v>
      </c>
      <c r="F119" s="81">
        <v>0</v>
      </c>
      <c r="G119" s="81">
        <v>593</v>
      </c>
      <c r="H119" s="29" t="s">
        <v>59</v>
      </c>
      <c r="I119" s="64"/>
      <c r="J119" s="17"/>
      <c r="K119" s="36"/>
      <c r="L119" s="17"/>
      <c r="M119" s="15"/>
      <c r="N119" s="17"/>
      <c r="O119" s="15"/>
      <c r="P119" s="17"/>
      <c r="Q119" s="15"/>
      <c r="R119" s="17"/>
      <c r="S119" s="122"/>
      <c r="T119" s="84"/>
      <c r="U119" s="16"/>
      <c r="V119" s="163"/>
      <c r="W119" s="16"/>
      <c r="X119" s="15"/>
      <c r="Y119" s="16"/>
      <c r="Z119" s="15"/>
      <c r="AA119" s="71"/>
      <c r="AB119" s="15"/>
      <c r="AC119" s="16"/>
      <c r="AD119" s="15"/>
      <c r="AE119" s="71"/>
      <c r="AF119" s="15"/>
      <c r="AG119" s="16"/>
      <c r="AH119" s="71"/>
      <c r="AI119" s="29"/>
    </row>
    <row r="120" spans="2:35" s="101" customFormat="1" ht="11.25">
      <c r="B120" s="69"/>
      <c r="C120" s="183"/>
      <c r="D120" s="73" t="s">
        <v>45</v>
      </c>
      <c r="E120" s="96"/>
      <c r="F120" s="97">
        <f>SUM(F117:F119)</f>
        <v>1461</v>
      </c>
      <c r="G120" s="97">
        <f>SUM(G117:G119)</f>
        <v>1383</v>
      </c>
      <c r="H120" s="79">
        <f>SUM(G120/F120)</f>
        <v>0.946611909650924</v>
      </c>
      <c r="I120" s="98">
        <f>SUM(I117:I119)</f>
        <v>139</v>
      </c>
      <c r="J120" s="99">
        <f>SUM(J117:J119)</f>
        <v>139</v>
      </c>
      <c r="K120" s="76">
        <f t="shared" si="13"/>
        <v>1</v>
      </c>
      <c r="L120" s="99">
        <f>SUM(L117:L119)</f>
        <v>77</v>
      </c>
      <c r="M120" s="77">
        <f t="shared" si="15"/>
        <v>0.5539568345323741</v>
      </c>
      <c r="N120" s="99">
        <f>SUM(N117:N119)</f>
        <v>33</v>
      </c>
      <c r="O120" s="77">
        <f t="shared" si="16"/>
        <v>0.23741007194244604</v>
      </c>
      <c r="P120" s="99">
        <f>SUM(P117:P119)</f>
        <v>5</v>
      </c>
      <c r="Q120" s="77">
        <f t="shared" si="14"/>
        <v>0.15151515151515152</v>
      </c>
      <c r="R120" s="99">
        <f>SUM(R117:R119)</f>
        <v>4</v>
      </c>
      <c r="S120" s="123">
        <f t="shared" si="17"/>
        <v>0.12121212121212122</v>
      </c>
      <c r="T120" s="126"/>
      <c r="U120" s="100">
        <f>SUM(U117:U119)</f>
        <v>16933</v>
      </c>
      <c r="V120" s="77"/>
      <c r="W120" s="100">
        <f>SUM(W117:W119)</f>
        <v>1946</v>
      </c>
      <c r="X120" s="77">
        <f t="shared" si="18"/>
        <v>0.1149235221165771</v>
      </c>
      <c r="Y120" s="100">
        <f>SUM(Y117:Y119)</f>
        <v>66</v>
      </c>
      <c r="Z120" s="77">
        <f t="shared" si="19"/>
        <v>0.0038977145219394084</v>
      </c>
      <c r="AA120" s="100">
        <f>SUM(AA117:AA119)</f>
        <v>1647</v>
      </c>
      <c r="AB120" s="77">
        <f t="shared" si="20"/>
        <v>0.09726569420657886</v>
      </c>
      <c r="AC120" s="100">
        <f>SUM(AC117:AC119)</f>
        <v>866</v>
      </c>
      <c r="AD120" s="77">
        <f t="shared" si="21"/>
        <v>0.05114273903029587</v>
      </c>
      <c r="AE120" s="100">
        <f>SUM(AE117:AE119)</f>
        <v>9096</v>
      </c>
      <c r="AF120" s="77">
        <f t="shared" si="22"/>
        <v>0.537175928660013</v>
      </c>
      <c r="AG120" s="100">
        <f>SUM(AG117:AG119)</f>
        <v>3489</v>
      </c>
      <c r="AH120" s="100">
        <f>SUM(AH117:AH119)</f>
        <v>1449</v>
      </c>
      <c r="AI120" s="79">
        <f t="shared" si="23"/>
        <v>0.41530524505588995</v>
      </c>
    </row>
    <row r="121" spans="2:35" s="9" customFormat="1" ht="11.25">
      <c r="B121" s="50"/>
      <c r="C121" s="182">
        <v>1814</v>
      </c>
      <c r="D121" s="63" t="s">
        <v>98</v>
      </c>
      <c r="E121" s="80" t="s">
        <v>60</v>
      </c>
      <c r="F121" s="81">
        <v>479</v>
      </c>
      <c r="G121" s="81">
        <v>207</v>
      </c>
      <c r="H121" s="29">
        <f aca="true" t="shared" si="26" ref="H121:H128">SUM(G121/F121)</f>
        <v>0.4321503131524008</v>
      </c>
      <c r="I121" s="64">
        <v>92</v>
      </c>
      <c r="J121" s="17">
        <v>92</v>
      </c>
      <c r="K121" s="36">
        <f t="shared" si="13"/>
        <v>1</v>
      </c>
      <c r="L121" s="17">
        <v>72</v>
      </c>
      <c r="M121" s="15">
        <f t="shared" si="15"/>
        <v>0.782608695652174</v>
      </c>
      <c r="N121" s="17">
        <v>27</v>
      </c>
      <c r="O121" s="15">
        <f t="shared" si="16"/>
        <v>0.29347826086956524</v>
      </c>
      <c r="P121" s="17">
        <v>6</v>
      </c>
      <c r="Q121" s="15">
        <f t="shared" si="14"/>
        <v>0.2222222222222222</v>
      </c>
      <c r="R121" s="17">
        <v>0</v>
      </c>
      <c r="S121" s="122">
        <f t="shared" si="17"/>
        <v>0</v>
      </c>
      <c r="T121" s="84" t="s">
        <v>98</v>
      </c>
      <c r="U121" s="16">
        <v>16933</v>
      </c>
      <c r="V121" s="163" t="s">
        <v>31</v>
      </c>
      <c r="W121" s="16">
        <v>1946</v>
      </c>
      <c r="X121" s="15">
        <f t="shared" si="18"/>
        <v>0.1149235221165771</v>
      </c>
      <c r="Y121" s="16">
        <v>66</v>
      </c>
      <c r="Z121" s="15">
        <f t="shared" si="19"/>
        <v>0.0038977145219394084</v>
      </c>
      <c r="AA121" s="16">
        <v>1647</v>
      </c>
      <c r="AB121" s="15">
        <f t="shared" si="20"/>
        <v>0.09726569420657886</v>
      </c>
      <c r="AC121" s="16">
        <v>866</v>
      </c>
      <c r="AD121" s="15">
        <f t="shared" si="21"/>
        <v>0.05114273903029587</v>
      </c>
      <c r="AE121" s="16">
        <v>9096</v>
      </c>
      <c r="AF121" s="15">
        <f t="shared" si="22"/>
        <v>0.537175928660013</v>
      </c>
      <c r="AG121" s="16">
        <v>3489</v>
      </c>
      <c r="AH121" s="16">
        <v>1449</v>
      </c>
      <c r="AI121" s="29">
        <f t="shared" si="23"/>
        <v>0.41530524505588995</v>
      </c>
    </row>
    <row r="122" spans="2:35" s="9" customFormat="1" ht="11.25">
      <c r="B122" s="50"/>
      <c r="C122" s="182"/>
      <c r="D122" s="63"/>
      <c r="E122" s="80" t="s">
        <v>61</v>
      </c>
      <c r="F122" s="81">
        <v>479</v>
      </c>
      <c r="G122" s="81">
        <v>234</v>
      </c>
      <c r="H122" s="29">
        <f t="shared" si="26"/>
        <v>0.48851774530271397</v>
      </c>
      <c r="I122" s="64"/>
      <c r="J122" s="17"/>
      <c r="K122" s="36"/>
      <c r="L122" s="17"/>
      <c r="M122" s="15"/>
      <c r="N122" s="17"/>
      <c r="O122" s="15"/>
      <c r="P122" s="17"/>
      <c r="Q122" s="15"/>
      <c r="R122" s="17"/>
      <c r="S122" s="122"/>
      <c r="T122" s="84"/>
      <c r="U122" s="16"/>
      <c r="V122" s="163" t="s">
        <v>29</v>
      </c>
      <c r="W122" s="16"/>
      <c r="X122" s="15"/>
      <c r="Y122" s="16"/>
      <c r="Z122" s="15"/>
      <c r="AA122" s="71"/>
      <c r="AB122" s="15"/>
      <c r="AC122" s="16"/>
      <c r="AD122" s="15"/>
      <c r="AE122" s="71"/>
      <c r="AF122" s="15"/>
      <c r="AG122" s="16"/>
      <c r="AH122" s="71"/>
      <c r="AI122" s="29"/>
    </row>
    <row r="123" spans="2:35" s="101" customFormat="1" ht="11.25">
      <c r="B123" s="69"/>
      <c r="C123" s="183"/>
      <c r="D123" s="73" t="s">
        <v>45</v>
      </c>
      <c r="E123" s="96"/>
      <c r="F123" s="97">
        <f>SUM(F121:F122)</f>
        <v>958</v>
      </c>
      <c r="G123" s="97">
        <f>SUM(G121:G122)</f>
        <v>441</v>
      </c>
      <c r="H123" s="79">
        <f>SUM(G123/F123)</f>
        <v>0.4603340292275574</v>
      </c>
      <c r="I123" s="98">
        <f>SUM(I121:I122)</f>
        <v>92</v>
      </c>
      <c r="J123" s="99">
        <f>SUM(J121:J122)</f>
        <v>92</v>
      </c>
      <c r="K123" s="76">
        <f t="shared" si="13"/>
        <v>1</v>
      </c>
      <c r="L123" s="99">
        <f>SUM(L121:L122)</f>
        <v>72</v>
      </c>
      <c r="M123" s="77">
        <f t="shared" si="15"/>
        <v>0.782608695652174</v>
      </c>
      <c r="N123" s="99">
        <f>SUM(N121:N122)</f>
        <v>27</v>
      </c>
      <c r="O123" s="77">
        <f t="shared" si="16"/>
        <v>0.29347826086956524</v>
      </c>
      <c r="P123" s="99">
        <f>SUM(P121:P122)</f>
        <v>6</v>
      </c>
      <c r="Q123" s="77">
        <f t="shared" si="14"/>
        <v>0.2222222222222222</v>
      </c>
      <c r="R123" s="99">
        <f>SUM(R121:R122)</f>
        <v>0</v>
      </c>
      <c r="S123" s="123">
        <f t="shared" si="17"/>
        <v>0</v>
      </c>
      <c r="T123" s="126"/>
      <c r="U123" s="100">
        <f>SUM(U121:U122)</f>
        <v>16933</v>
      </c>
      <c r="V123" s="77"/>
      <c r="W123" s="100">
        <f>SUM(W121:W122)</f>
        <v>1946</v>
      </c>
      <c r="X123" s="77">
        <f t="shared" si="18"/>
        <v>0.1149235221165771</v>
      </c>
      <c r="Y123" s="100">
        <f>SUM(Y121:Y122)</f>
        <v>66</v>
      </c>
      <c r="Z123" s="77">
        <f t="shared" si="19"/>
        <v>0.0038977145219394084</v>
      </c>
      <c r="AA123" s="100">
        <f>SUM(AA121:AA122)</f>
        <v>1647</v>
      </c>
      <c r="AB123" s="77">
        <f t="shared" si="20"/>
        <v>0.09726569420657886</v>
      </c>
      <c r="AC123" s="100">
        <f>SUM(AC121:AC122)</f>
        <v>866</v>
      </c>
      <c r="AD123" s="77">
        <f t="shared" si="21"/>
        <v>0.05114273903029587</v>
      </c>
      <c r="AE123" s="100">
        <f>SUM(AE121:AE122)</f>
        <v>9096</v>
      </c>
      <c r="AF123" s="77">
        <f t="shared" si="22"/>
        <v>0.537175928660013</v>
      </c>
      <c r="AG123" s="100">
        <f>SUM(AG121:AG122)</f>
        <v>3489</v>
      </c>
      <c r="AH123" s="100">
        <f>SUM(AH121:AH122)</f>
        <v>1449</v>
      </c>
      <c r="AI123" s="79">
        <f t="shared" si="23"/>
        <v>0.41530524505588995</v>
      </c>
    </row>
    <row r="124" spans="2:35" s="9" customFormat="1" ht="11.25">
      <c r="B124" s="50"/>
      <c r="C124" s="182">
        <v>1815</v>
      </c>
      <c r="D124" s="63" t="s">
        <v>98</v>
      </c>
      <c r="E124" s="80" t="s">
        <v>60</v>
      </c>
      <c r="F124" s="81">
        <v>381</v>
      </c>
      <c r="G124" s="81">
        <v>196</v>
      </c>
      <c r="H124" s="29">
        <f t="shared" si="26"/>
        <v>0.5144356955380578</v>
      </c>
      <c r="I124" s="64">
        <v>73</v>
      </c>
      <c r="J124" s="17">
        <v>73</v>
      </c>
      <c r="K124" s="36">
        <f t="shared" si="13"/>
        <v>1</v>
      </c>
      <c r="L124" s="17">
        <v>51</v>
      </c>
      <c r="M124" s="15">
        <f t="shared" si="15"/>
        <v>0.6986301369863014</v>
      </c>
      <c r="N124" s="17">
        <v>15</v>
      </c>
      <c r="O124" s="15">
        <f t="shared" si="16"/>
        <v>0.2054794520547945</v>
      </c>
      <c r="P124" s="17">
        <v>1</v>
      </c>
      <c r="Q124" s="15">
        <f t="shared" si="14"/>
        <v>0.06666666666666667</v>
      </c>
      <c r="R124" s="17">
        <v>1</v>
      </c>
      <c r="S124" s="122">
        <f t="shared" si="17"/>
        <v>0.06666666666666667</v>
      </c>
      <c r="T124" s="84" t="s">
        <v>98</v>
      </c>
      <c r="U124" s="16">
        <v>16933</v>
      </c>
      <c r="V124" s="163" t="s">
        <v>31</v>
      </c>
      <c r="W124" s="16">
        <v>1946</v>
      </c>
      <c r="X124" s="15">
        <f t="shared" si="18"/>
        <v>0.1149235221165771</v>
      </c>
      <c r="Y124" s="16">
        <v>66</v>
      </c>
      <c r="Z124" s="15">
        <f t="shared" si="19"/>
        <v>0.0038977145219394084</v>
      </c>
      <c r="AA124" s="16">
        <v>1647</v>
      </c>
      <c r="AB124" s="15">
        <f t="shared" si="20"/>
        <v>0.09726569420657886</v>
      </c>
      <c r="AC124" s="16">
        <v>866</v>
      </c>
      <c r="AD124" s="15">
        <f t="shared" si="21"/>
        <v>0.05114273903029587</v>
      </c>
      <c r="AE124" s="16">
        <v>9096</v>
      </c>
      <c r="AF124" s="15">
        <f t="shared" si="22"/>
        <v>0.537175928660013</v>
      </c>
      <c r="AG124" s="16">
        <v>3489</v>
      </c>
      <c r="AH124" s="16">
        <v>1449</v>
      </c>
      <c r="AI124" s="29">
        <f t="shared" si="23"/>
        <v>0.41530524505588995</v>
      </c>
    </row>
    <row r="125" spans="2:35" s="9" customFormat="1" ht="11.25">
      <c r="B125" s="50"/>
      <c r="C125" s="182"/>
      <c r="D125" s="63"/>
      <c r="E125" s="80" t="s">
        <v>61</v>
      </c>
      <c r="F125" s="81">
        <v>381</v>
      </c>
      <c r="G125" s="81">
        <v>183</v>
      </c>
      <c r="H125" s="29">
        <f t="shared" si="26"/>
        <v>0.48031496062992124</v>
      </c>
      <c r="I125" s="64"/>
      <c r="J125" s="17"/>
      <c r="K125" s="36"/>
      <c r="L125" s="17"/>
      <c r="M125" s="15"/>
      <c r="N125" s="17"/>
      <c r="O125" s="15"/>
      <c r="P125" s="17"/>
      <c r="Q125" s="15"/>
      <c r="R125" s="17"/>
      <c r="S125" s="122"/>
      <c r="T125" s="84"/>
      <c r="U125" s="16"/>
      <c r="V125" s="163" t="s">
        <v>29</v>
      </c>
      <c r="W125" s="16"/>
      <c r="X125" s="15"/>
      <c r="Y125" s="16"/>
      <c r="Z125" s="15"/>
      <c r="AA125" s="71"/>
      <c r="AB125" s="15"/>
      <c r="AC125" s="16"/>
      <c r="AD125" s="15"/>
      <c r="AE125" s="71"/>
      <c r="AF125" s="15"/>
      <c r="AG125" s="16"/>
      <c r="AH125" s="71"/>
      <c r="AI125" s="29"/>
    </row>
    <row r="126" spans="2:35" s="101" customFormat="1" ht="11.25">
      <c r="B126" s="69"/>
      <c r="C126" s="183"/>
      <c r="D126" s="73" t="s">
        <v>45</v>
      </c>
      <c r="E126" s="96"/>
      <c r="F126" s="97">
        <f>SUM(F124:F125)</f>
        <v>762</v>
      </c>
      <c r="G126" s="97">
        <f>SUM(G124:G125)</f>
        <v>379</v>
      </c>
      <c r="H126" s="79">
        <f>SUM(G126/F126)</f>
        <v>0.4973753280839895</v>
      </c>
      <c r="I126" s="98">
        <f>SUM(I124:I125)</f>
        <v>73</v>
      </c>
      <c r="J126" s="99">
        <f>SUM(J124:J125)</f>
        <v>73</v>
      </c>
      <c r="K126" s="76">
        <f t="shared" si="13"/>
        <v>1</v>
      </c>
      <c r="L126" s="99">
        <f>SUM(L124:L125)</f>
        <v>51</v>
      </c>
      <c r="M126" s="77">
        <f t="shared" si="15"/>
        <v>0.6986301369863014</v>
      </c>
      <c r="N126" s="99">
        <f>SUM(N124:N125)</f>
        <v>15</v>
      </c>
      <c r="O126" s="77">
        <f t="shared" si="16"/>
        <v>0.2054794520547945</v>
      </c>
      <c r="P126" s="99">
        <f>SUM(P124:P125)</f>
        <v>1</v>
      </c>
      <c r="Q126" s="77">
        <f t="shared" si="14"/>
        <v>0.06666666666666667</v>
      </c>
      <c r="R126" s="99">
        <f>SUM(R124:R125)</f>
        <v>1</v>
      </c>
      <c r="S126" s="123">
        <f t="shared" si="17"/>
        <v>0.06666666666666667</v>
      </c>
      <c r="T126" s="126"/>
      <c r="U126" s="100">
        <f>SUM(U124:U125)</f>
        <v>16933</v>
      </c>
      <c r="V126" s="77"/>
      <c r="W126" s="100">
        <f>SUM(W124:W125)</f>
        <v>1946</v>
      </c>
      <c r="X126" s="77">
        <f t="shared" si="18"/>
        <v>0.1149235221165771</v>
      </c>
      <c r="Y126" s="100">
        <f>SUM(Y124:Y125)</f>
        <v>66</v>
      </c>
      <c r="Z126" s="77">
        <f t="shared" si="19"/>
        <v>0.0038977145219394084</v>
      </c>
      <c r="AA126" s="100">
        <f>SUM(AA124:AA125)</f>
        <v>1647</v>
      </c>
      <c r="AB126" s="77">
        <f t="shared" si="20"/>
        <v>0.09726569420657886</v>
      </c>
      <c r="AC126" s="100">
        <f>SUM(AC124:AC125)</f>
        <v>866</v>
      </c>
      <c r="AD126" s="77">
        <f t="shared" si="21"/>
        <v>0.05114273903029587</v>
      </c>
      <c r="AE126" s="100">
        <f>SUM(AE124:AE125)</f>
        <v>9096</v>
      </c>
      <c r="AF126" s="77">
        <f t="shared" si="22"/>
        <v>0.537175928660013</v>
      </c>
      <c r="AG126" s="100">
        <f>SUM(AG124:AG125)</f>
        <v>3489</v>
      </c>
      <c r="AH126" s="100">
        <f>SUM(AH124:AH125)</f>
        <v>1449</v>
      </c>
      <c r="AI126" s="79">
        <f t="shared" si="23"/>
        <v>0.41530524505588995</v>
      </c>
    </row>
    <row r="127" spans="2:35" s="9" customFormat="1" ht="11.25">
      <c r="B127" s="50"/>
      <c r="C127" s="182">
        <v>1816</v>
      </c>
      <c r="D127" s="63" t="s">
        <v>98</v>
      </c>
      <c r="E127" s="80" t="s">
        <v>60</v>
      </c>
      <c r="F127" s="81">
        <v>493</v>
      </c>
      <c r="G127" s="81">
        <v>233</v>
      </c>
      <c r="H127" s="29">
        <f t="shared" si="26"/>
        <v>0.4726166328600406</v>
      </c>
      <c r="I127" s="64">
        <v>94</v>
      </c>
      <c r="J127" s="17">
        <v>94</v>
      </c>
      <c r="K127" s="36">
        <f t="shared" si="13"/>
        <v>1</v>
      </c>
      <c r="L127" s="17">
        <v>65</v>
      </c>
      <c r="M127" s="15">
        <f t="shared" si="15"/>
        <v>0.6914893617021277</v>
      </c>
      <c r="N127" s="17">
        <v>25</v>
      </c>
      <c r="O127" s="15">
        <f t="shared" si="16"/>
        <v>0.26595744680851063</v>
      </c>
      <c r="P127" s="17">
        <v>0</v>
      </c>
      <c r="Q127" s="15">
        <f t="shared" si="14"/>
        <v>0</v>
      </c>
      <c r="R127" s="17">
        <v>0</v>
      </c>
      <c r="S127" s="122">
        <f t="shared" si="17"/>
        <v>0</v>
      </c>
      <c r="T127" s="84" t="s">
        <v>98</v>
      </c>
      <c r="U127" s="16">
        <v>16933</v>
      </c>
      <c r="V127" s="163" t="s">
        <v>31</v>
      </c>
      <c r="W127" s="16">
        <v>1946</v>
      </c>
      <c r="X127" s="15">
        <f t="shared" si="18"/>
        <v>0.1149235221165771</v>
      </c>
      <c r="Y127" s="16">
        <v>66</v>
      </c>
      <c r="Z127" s="15">
        <f t="shared" si="19"/>
        <v>0.0038977145219394084</v>
      </c>
      <c r="AA127" s="16">
        <v>1647</v>
      </c>
      <c r="AB127" s="15">
        <f t="shared" si="20"/>
        <v>0.09726569420657886</v>
      </c>
      <c r="AC127" s="16">
        <v>866</v>
      </c>
      <c r="AD127" s="15">
        <f t="shared" si="21"/>
        <v>0.05114273903029587</v>
      </c>
      <c r="AE127" s="16">
        <v>9096</v>
      </c>
      <c r="AF127" s="15">
        <f t="shared" si="22"/>
        <v>0.537175928660013</v>
      </c>
      <c r="AG127" s="16">
        <v>3489</v>
      </c>
      <c r="AH127" s="16">
        <v>1449</v>
      </c>
      <c r="AI127" s="29">
        <f t="shared" si="23"/>
        <v>0.41530524505588995</v>
      </c>
    </row>
    <row r="128" spans="2:35" s="9" customFormat="1" ht="11.25">
      <c r="B128" s="50"/>
      <c r="C128" s="182"/>
      <c r="D128" s="63"/>
      <c r="E128" s="80" t="s">
        <v>61</v>
      </c>
      <c r="F128" s="81">
        <v>494</v>
      </c>
      <c r="G128" s="81">
        <v>245</v>
      </c>
      <c r="H128" s="29">
        <f t="shared" si="26"/>
        <v>0.4959514170040486</v>
      </c>
      <c r="I128" s="64"/>
      <c r="J128" s="17"/>
      <c r="K128" s="36"/>
      <c r="L128" s="17"/>
      <c r="M128" s="15"/>
      <c r="N128" s="17"/>
      <c r="O128" s="15"/>
      <c r="P128" s="17"/>
      <c r="Q128" s="15"/>
      <c r="R128" s="17"/>
      <c r="S128" s="122"/>
      <c r="T128" s="84"/>
      <c r="U128" s="16"/>
      <c r="V128" s="163" t="s">
        <v>29</v>
      </c>
      <c r="W128" s="16"/>
      <c r="X128" s="15"/>
      <c r="Y128" s="16"/>
      <c r="Z128" s="15"/>
      <c r="AA128" s="71"/>
      <c r="AB128" s="15"/>
      <c r="AC128" s="16"/>
      <c r="AD128" s="15"/>
      <c r="AE128" s="71"/>
      <c r="AF128" s="15"/>
      <c r="AG128" s="16"/>
      <c r="AH128" s="71"/>
      <c r="AI128" s="29"/>
    </row>
    <row r="129" spans="2:35" s="101" customFormat="1" ht="11.25">
      <c r="B129" s="69"/>
      <c r="C129" s="183"/>
      <c r="D129" s="73" t="s">
        <v>45</v>
      </c>
      <c r="E129" s="96"/>
      <c r="F129" s="97">
        <f>SUM(F127:F128)</f>
        <v>987</v>
      </c>
      <c r="G129" s="97">
        <f>SUM(G127:G128)</f>
        <v>478</v>
      </c>
      <c r="H129" s="79">
        <f>SUM(G129/F129)</f>
        <v>0.48429584599797365</v>
      </c>
      <c r="I129" s="98">
        <f>SUM(I127:I128)</f>
        <v>94</v>
      </c>
      <c r="J129" s="99">
        <f>SUM(J127:J128)</f>
        <v>94</v>
      </c>
      <c r="K129" s="76">
        <f t="shared" si="13"/>
        <v>1</v>
      </c>
      <c r="L129" s="99">
        <f>SUM(L127:L128)</f>
        <v>65</v>
      </c>
      <c r="M129" s="77">
        <f t="shared" si="15"/>
        <v>0.6914893617021277</v>
      </c>
      <c r="N129" s="99">
        <f>SUM(N127:N128)</f>
        <v>25</v>
      </c>
      <c r="O129" s="77">
        <f t="shared" si="16"/>
        <v>0.26595744680851063</v>
      </c>
      <c r="P129" s="99">
        <f>SUM(P127:P128)</f>
        <v>0</v>
      </c>
      <c r="Q129" s="77">
        <f t="shared" si="14"/>
        <v>0</v>
      </c>
      <c r="R129" s="99">
        <f>SUM(R127:R128)</f>
        <v>0</v>
      </c>
      <c r="S129" s="123">
        <f t="shared" si="17"/>
        <v>0</v>
      </c>
      <c r="T129" s="126"/>
      <c r="U129" s="100">
        <f>SUM(U127:U128)</f>
        <v>16933</v>
      </c>
      <c r="V129" s="77"/>
      <c r="W129" s="100">
        <f>SUM(W127:W128)</f>
        <v>1946</v>
      </c>
      <c r="X129" s="77">
        <f t="shared" si="18"/>
        <v>0.1149235221165771</v>
      </c>
      <c r="Y129" s="100">
        <f>SUM(Y127:Y128)</f>
        <v>66</v>
      </c>
      <c r="Z129" s="77">
        <f t="shared" si="19"/>
        <v>0.0038977145219394084</v>
      </c>
      <c r="AA129" s="100">
        <f>SUM(AA127:AA128)</f>
        <v>1647</v>
      </c>
      <c r="AB129" s="77">
        <f t="shared" si="20"/>
        <v>0.09726569420657886</v>
      </c>
      <c r="AC129" s="100">
        <f>SUM(AC127:AC128)</f>
        <v>866</v>
      </c>
      <c r="AD129" s="77">
        <f t="shared" si="21"/>
        <v>0.05114273903029587</v>
      </c>
      <c r="AE129" s="100">
        <f>SUM(AE127:AE128)</f>
        <v>9096</v>
      </c>
      <c r="AF129" s="77">
        <f t="shared" si="22"/>
        <v>0.537175928660013</v>
      </c>
      <c r="AG129" s="100">
        <f>SUM(AG127:AG128)</f>
        <v>3489</v>
      </c>
      <c r="AH129" s="100">
        <f>SUM(AH127:AH128)</f>
        <v>1449</v>
      </c>
      <c r="AI129" s="79">
        <f t="shared" si="23"/>
        <v>0.41530524505588995</v>
      </c>
    </row>
    <row r="130" spans="2:35" s="9" customFormat="1" ht="11.25">
      <c r="B130" s="50"/>
      <c r="C130" s="182">
        <v>1818</v>
      </c>
      <c r="D130" s="63" t="s">
        <v>159</v>
      </c>
      <c r="E130" s="80" t="s">
        <v>60</v>
      </c>
      <c r="F130" s="81">
        <v>460</v>
      </c>
      <c r="G130" s="81">
        <v>244</v>
      </c>
      <c r="H130" s="29">
        <f>SUM(G130/F130)</f>
        <v>0.5304347826086957</v>
      </c>
      <c r="I130" s="64">
        <v>91</v>
      </c>
      <c r="J130" s="17">
        <v>91</v>
      </c>
      <c r="K130" s="36">
        <f t="shared" si="13"/>
        <v>1</v>
      </c>
      <c r="L130" s="17">
        <v>64</v>
      </c>
      <c r="M130" s="15">
        <f t="shared" si="15"/>
        <v>0.7032967032967034</v>
      </c>
      <c r="N130" s="17">
        <v>11</v>
      </c>
      <c r="O130" s="15">
        <f t="shared" si="16"/>
        <v>0.12087912087912088</v>
      </c>
      <c r="P130" s="17">
        <v>0</v>
      </c>
      <c r="Q130" s="15">
        <f t="shared" si="14"/>
        <v>0</v>
      </c>
      <c r="R130" s="17">
        <v>0</v>
      </c>
      <c r="S130" s="122">
        <f t="shared" si="17"/>
        <v>0</v>
      </c>
      <c r="T130" s="84" t="s">
        <v>159</v>
      </c>
      <c r="U130" s="16">
        <v>3900</v>
      </c>
      <c r="V130" s="163" t="s">
        <v>31</v>
      </c>
      <c r="W130" s="16">
        <v>3148</v>
      </c>
      <c r="X130" s="15">
        <f t="shared" si="18"/>
        <v>0.8071794871794872</v>
      </c>
      <c r="Y130" s="16">
        <v>2394</v>
      </c>
      <c r="Z130" s="15">
        <f t="shared" si="19"/>
        <v>0.6138461538461538</v>
      </c>
      <c r="AA130" s="16">
        <v>1584</v>
      </c>
      <c r="AB130" s="15">
        <f t="shared" si="20"/>
        <v>0.40615384615384614</v>
      </c>
      <c r="AC130" s="16">
        <v>569</v>
      </c>
      <c r="AD130" s="15">
        <f t="shared" si="21"/>
        <v>0.1458974358974359</v>
      </c>
      <c r="AE130" s="16">
        <v>1826</v>
      </c>
      <c r="AF130" s="15">
        <f t="shared" si="22"/>
        <v>0.4682051282051282</v>
      </c>
      <c r="AG130" s="16">
        <v>698</v>
      </c>
      <c r="AH130" s="16">
        <v>9</v>
      </c>
      <c r="AI130" s="29">
        <f t="shared" si="23"/>
        <v>0.012893982808022923</v>
      </c>
    </row>
    <row r="131" spans="2:35" s="9" customFormat="1" ht="11.25">
      <c r="B131" s="50"/>
      <c r="C131" s="182"/>
      <c r="D131" s="63"/>
      <c r="E131" s="80" t="s">
        <v>61</v>
      </c>
      <c r="F131" s="81">
        <v>460</v>
      </c>
      <c r="G131" s="81">
        <v>251</v>
      </c>
      <c r="H131" s="29">
        <f>SUM(G131/F131)</f>
        <v>0.5456521739130434</v>
      </c>
      <c r="I131" s="64"/>
      <c r="J131" s="17"/>
      <c r="K131" s="36"/>
      <c r="L131" s="17"/>
      <c r="M131" s="15"/>
      <c r="N131" s="17"/>
      <c r="O131" s="15"/>
      <c r="P131" s="17"/>
      <c r="Q131" s="15"/>
      <c r="R131" s="17"/>
      <c r="S131" s="122"/>
      <c r="T131" s="84" t="s">
        <v>154</v>
      </c>
      <c r="U131" s="16">
        <v>275</v>
      </c>
      <c r="V131" s="163" t="s">
        <v>31</v>
      </c>
      <c r="W131" s="16">
        <v>215</v>
      </c>
      <c r="X131" s="15">
        <f t="shared" si="18"/>
        <v>0.7818181818181819</v>
      </c>
      <c r="Y131" s="16">
        <v>191</v>
      </c>
      <c r="Z131" s="15">
        <f t="shared" si="19"/>
        <v>0.6945454545454546</v>
      </c>
      <c r="AA131" s="16">
        <v>94</v>
      </c>
      <c r="AB131" s="15">
        <f t="shared" si="20"/>
        <v>0.3418181818181818</v>
      </c>
      <c r="AC131" s="16">
        <v>1</v>
      </c>
      <c r="AD131" s="15">
        <f t="shared" si="21"/>
        <v>0.0036363636363636364</v>
      </c>
      <c r="AE131" s="16">
        <v>106</v>
      </c>
      <c r="AF131" s="15">
        <f t="shared" si="22"/>
        <v>0.38545454545454544</v>
      </c>
      <c r="AG131" s="16">
        <v>43</v>
      </c>
      <c r="AH131" s="16" t="s">
        <v>105</v>
      </c>
      <c r="AI131" s="29">
        <f t="shared" si="23"/>
        <v>0</v>
      </c>
    </row>
    <row r="132" spans="2:35" s="9" customFormat="1" ht="11.25">
      <c r="B132" s="50"/>
      <c r="C132" s="182"/>
      <c r="D132" s="63"/>
      <c r="E132" s="80"/>
      <c r="F132" s="17"/>
      <c r="G132" s="17"/>
      <c r="H132" s="29"/>
      <c r="I132" s="64"/>
      <c r="J132" s="17"/>
      <c r="K132" s="36"/>
      <c r="L132" s="17"/>
      <c r="M132" s="15"/>
      <c r="N132" s="17"/>
      <c r="O132" s="15"/>
      <c r="P132" s="17"/>
      <c r="Q132" s="15"/>
      <c r="R132" s="17"/>
      <c r="S132" s="122"/>
      <c r="T132" s="84" t="s">
        <v>155</v>
      </c>
      <c r="U132" s="16">
        <v>42</v>
      </c>
      <c r="V132" s="163" t="s">
        <v>31</v>
      </c>
      <c r="W132" s="16">
        <v>33</v>
      </c>
      <c r="X132" s="15">
        <f t="shared" si="18"/>
        <v>0.7857142857142857</v>
      </c>
      <c r="Y132" s="16">
        <v>31</v>
      </c>
      <c r="Z132" s="15">
        <f t="shared" si="19"/>
        <v>0.7380952380952381</v>
      </c>
      <c r="AA132" s="16">
        <v>20</v>
      </c>
      <c r="AB132" s="15">
        <f t="shared" si="20"/>
        <v>0.47619047619047616</v>
      </c>
      <c r="AC132" s="16">
        <v>0</v>
      </c>
      <c r="AD132" s="15">
        <f t="shared" si="21"/>
        <v>0</v>
      </c>
      <c r="AE132" s="16">
        <v>19</v>
      </c>
      <c r="AF132" s="15">
        <f t="shared" si="22"/>
        <v>0.4523809523809524</v>
      </c>
      <c r="AG132" s="16">
        <v>7</v>
      </c>
      <c r="AH132" s="16" t="s">
        <v>105</v>
      </c>
      <c r="AI132" s="29">
        <f t="shared" si="23"/>
        <v>0</v>
      </c>
    </row>
    <row r="133" spans="2:35" s="9" customFormat="1" ht="11.25">
      <c r="B133" s="50"/>
      <c r="C133" s="182"/>
      <c r="D133" s="63"/>
      <c r="E133" s="80"/>
      <c r="F133" s="17"/>
      <c r="G133" s="17"/>
      <c r="H133" s="29"/>
      <c r="I133" s="64"/>
      <c r="J133" s="17"/>
      <c r="K133" s="36"/>
      <c r="L133" s="17"/>
      <c r="M133" s="15"/>
      <c r="N133" s="17"/>
      <c r="O133" s="15"/>
      <c r="P133" s="17"/>
      <c r="Q133" s="15"/>
      <c r="R133" s="17"/>
      <c r="S133" s="122"/>
      <c r="T133" s="84" t="s">
        <v>156</v>
      </c>
      <c r="U133" s="16">
        <v>83</v>
      </c>
      <c r="V133" s="163" t="s">
        <v>31</v>
      </c>
      <c r="W133" s="16">
        <v>69</v>
      </c>
      <c r="X133" s="15">
        <f t="shared" si="18"/>
        <v>0.8313253012048193</v>
      </c>
      <c r="Y133" s="16">
        <v>60</v>
      </c>
      <c r="Z133" s="15">
        <f t="shared" si="19"/>
        <v>0.7228915662650602</v>
      </c>
      <c r="AA133" s="16">
        <v>30</v>
      </c>
      <c r="AB133" s="15">
        <f t="shared" si="20"/>
        <v>0.3614457831325301</v>
      </c>
      <c r="AC133" s="16">
        <v>6</v>
      </c>
      <c r="AD133" s="15">
        <f t="shared" si="21"/>
        <v>0.07228915662650602</v>
      </c>
      <c r="AE133" s="16">
        <v>33</v>
      </c>
      <c r="AF133" s="15">
        <f t="shared" si="22"/>
        <v>0.39759036144578314</v>
      </c>
      <c r="AG133" s="16">
        <v>14</v>
      </c>
      <c r="AH133" s="16" t="s">
        <v>105</v>
      </c>
      <c r="AI133" s="29">
        <f t="shared" si="23"/>
        <v>0</v>
      </c>
    </row>
    <row r="134" spans="2:35" s="9" customFormat="1" ht="11.25">
      <c r="B134" s="50"/>
      <c r="C134" s="182"/>
      <c r="D134" s="63"/>
      <c r="E134" s="80"/>
      <c r="F134" s="17"/>
      <c r="G134" s="17"/>
      <c r="H134" s="29"/>
      <c r="I134" s="64"/>
      <c r="J134" s="17"/>
      <c r="K134" s="36"/>
      <c r="L134" s="17"/>
      <c r="M134" s="15"/>
      <c r="N134" s="17"/>
      <c r="O134" s="15"/>
      <c r="P134" s="17"/>
      <c r="Q134" s="15"/>
      <c r="R134" s="17"/>
      <c r="S134" s="122"/>
      <c r="T134" s="84" t="s">
        <v>157</v>
      </c>
      <c r="U134" s="16">
        <v>200</v>
      </c>
      <c r="V134" s="163" t="s">
        <v>31</v>
      </c>
      <c r="W134" s="16">
        <v>152</v>
      </c>
      <c r="X134" s="15">
        <f t="shared" si="18"/>
        <v>0.76</v>
      </c>
      <c r="Y134" s="16">
        <v>141</v>
      </c>
      <c r="Z134" s="15">
        <f t="shared" si="19"/>
        <v>0.705</v>
      </c>
      <c r="AA134" s="16">
        <v>78</v>
      </c>
      <c r="AB134" s="15">
        <f t="shared" si="20"/>
        <v>0.39</v>
      </c>
      <c r="AC134" s="16">
        <v>7</v>
      </c>
      <c r="AD134" s="15">
        <f t="shared" si="21"/>
        <v>0.035</v>
      </c>
      <c r="AE134" s="16">
        <v>82</v>
      </c>
      <c r="AF134" s="15">
        <f t="shared" si="22"/>
        <v>0.41</v>
      </c>
      <c r="AG134" s="16">
        <v>35</v>
      </c>
      <c r="AH134" s="16" t="s">
        <v>105</v>
      </c>
      <c r="AI134" s="29">
        <f t="shared" si="23"/>
        <v>0</v>
      </c>
    </row>
    <row r="135" spans="2:35" s="9" customFormat="1" ht="11.25">
      <c r="B135" s="50"/>
      <c r="C135" s="182"/>
      <c r="D135" s="63"/>
      <c r="E135" s="80"/>
      <c r="F135" s="17"/>
      <c r="G135" s="17"/>
      <c r="H135" s="29"/>
      <c r="I135" s="64"/>
      <c r="J135" s="17"/>
      <c r="K135" s="36"/>
      <c r="L135" s="17"/>
      <c r="M135" s="15"/>
      <c r="N135" s="17"/>
      <c r="O135" s="15"/>
      <c r="P135" s="17"/>
      <c r="Q135" s="15"/>
      <c r="R135" s="17"/>
      <c r="S135" s="122"/>
      <c r="T135" s="84" t="s">
        <v>158</v>
      </c>
      <c r="U135" s="16">
        <v>88</v>
      </c>
      <c r="V135" s="163" t="s">
        <v>31</v>
      </c>
      <c r="W135" s="16">
        <v>68</v>
      </c>
      <c r="X135" s="15">
        <f t="shared" si="18"/>
        <v>0.7727272727272727</v>
      </c>
      <c r="Y135" s="16">
        <v>56</v>
      </c>
      <c r="Z135" s="15">
        <f t="shared" si="19"/>
        <v>0.6363636363636364</v>
      </c>
      <c r="AA135" s="16">
        <v>43</v>
      </c>
      <c r="AB135" s="15">
        <f t="shared" si="20"/>
        <v>0.48863636363636365</v>
      </c>
      <c r="AC135" s="16">
        <v>1</v>
      </c>
      <c r="AD135" s="15">
        <f t="shared" si="21"/>
        <v>0.011363636363636364</v>
      </c>
      <c r="AE135" s="16">
        <v>45</v>
      </c>
      <c r="AF135" s="15">
        <f t="shared" si="22"/>
        <v>0.5113636363636364</v>
      </c>
      <c r="AG135" s="16">
        <v>14</v>
      </c>
      <c r="AH135" s="16" t="s">
        <v>105</v>
      </c>
      <c r="AI135" s="29">
        <f t="shared" si="23"/>
        <v>0</v>
      </c>
    </row>
    <row r="136" spans="2:35" s="9" customFormat="1" ht="11.25">
      <c r="B136" s="50"/>
      <c r="C136" s="182"/>
      <c r="D136" s="63"/>
      <c r="E136" s="80"/>
      <c r="F136" s="17"/>
      <c r="G136" s="17"/>
      <c r="H136" s="29"/>
      <c r="I136" s="64"/>
      <c r="J136" s="17"/>
      <c r="K136" s="36"/>
      <c r="L136" s="17"/>
      <c r="M136" s="15"/>
      <c r="N136" s="17"/>
      <c r="O136" s="15"/>
      <c r="P136" s="17"/>
      <c r="Q136" s="15"/>
      <c r="R136" s="17"/>
      <c r="S136" s="122"/>
      <c r="T136" s="80" t="s">
        <v>307</v>
      </c>
      <c r="U136" s="16">
        <v>32</v>
      </c>
      <c r="V136" s="163" t="s">
        <v>31</v>
      </c>
      <c r="W136" s="16">
        <v>27</v>
      </c>
      <c r="X136" s="15">
        <f t="shared" si="18"/>
        <v>0.84375</v>
      </c>
      <c r="Y136" s="16">
        <v>27</v>
      </c>
      <c r="Z136" s="15">
        <f t="shared" si="19"/>
        <v>0.84375</v>
      </c>
      <c r="AA136" s="16">
        <v>13</v>
      </c>
      <c r="AB136" s="15">
        <f t="shared" si="20"/>
        <v>0.40625</v>
      </c>
      <c r="AC136" s="16">
        <v>1</v>
      </c>
      <c r="AD136" s="15">
        <f t="shared" si="21"/>
        <v>0.03125</v>
      </c>
      <c r="AE136" s="16">
        <v>16</v>
      </c>
      <c r="AF136" s="15">
        <f t="shared" si="22"/>
        <v>0.5</v>
      </c>
      <c r="AG136" s="16">
        <v>4</v>
      </c>
      <c r="AH136" s="16" t="s">
        <v>105</v>
      </c>
      <c r="AI136" s="29">
        <f t="shared" si="23"/>
        <v>0</v>
      </c>
    </row>
    <row r="137" spans="2:35" s="101" customFormat="1" ht="11.25">
      <c r="B137" s="69"/>
      <c r="C137" s="183"/>
      <c r="D137" s="73" t="s">
        <v>45</v>
      </c>
      <c r="E137" s="96"/>
      <c r="F137" s="97">
        <f>SUM(F130:F136)</f>
        <v>920</v>
      </c>
      <c r="G137" s="97">
        <f>SUM(G130:G136)</f>
        <v>495</v>
      </c>
      <c r="H137" s="79">
        <f>SUM(G137/F137)</f>
        <v>0.5380434782608695</v>
      </c>
      <c r="I137" s="98">
        <f>SUM(I130:I136)</f>
        <v>91</v>
      </c>
      <c r="J137" s="99">
        <f>SUM(J135:J136)</f>
        <v>0</v>
      </c>
      <c r="K137" s="76">
        <f aca="true" t="shared" si="27" ref="K137:K189">SUM(J137/I137)</f>
        <v>0</v>
      </c>
      <c r="L137" s="99">
        <f>SUM(L130:L136)</f>
        <v>64</v>
      </c>
      <c r="M137" s="77">
        <f t="shared" si="15"/>
        <v>0.7032967032967034</v>
      </c>
      <c r="N137" s="99">
        <f>SUM(N130:N136)</f>
        <v>11</v>
      </c>
      <c r="O137" s="77">
        <f t="shared" si="16"/>
        <v>0.12087912087912088</v>
      </c>
      <c r="P137" s="99">
        <f>SUM(P130:P136)</f>
        <v>0</v>
      </c>
      <c r="Q137" s="77">
        <f aca="true" t="shared" si="28" ref="Q137:Q200">SUM(P137/N137)</f>
        <v>0</v>
      </c>
      <c r="R137" s="99">
        <f>SUM(R130:R136)</f>
        <v>0</v>
      </c>
      <c r="S137" s="123">
        <f t="shared" si="17"/>
        <v>0</v>
      </c>
      <c r="T137" s="126"/>
      <c r="U137" s="100">
        <f>SUM(U130:U136)</f>
        <v>4620</v>
      </c>
      <c r="V137" s="77"/>
      <c r="W137" s="100">
        <f>SUM(W130:W136)</f>
        <v>3712</v>
      </c>
      <c r="X137" s="77">
        <f t="shared" si="18"/>
        <v>0.8034632034632034</v>
      </c>
      <c r="Y137" s="100">
        <f>SUM(Y130:Y136)</f>
        <v>2900</v>
      </c>
      <c r="Z137" s="77">
        <f t="shared" si="19"/>
        <v>0.6277056277056277</v>
      </c>
      <c r="AA137" s="100">
        <f>SUM(AA130:AA136)</f>
        <v>1862</v>
      </c>
      <c r="AB137" s="77">
        <f t="shared" si="20"/>
        <v>0.403030303030303</v>
      </c>
      <c r="AC137" s="100">
        <f>SUM(AC130:AC136)</f>
        <v>585</v>
      </c>
      <c r="AD137" s="77">
        <f t="shared" si="21"/>
        <v>0.1266233766233766</v>
      </c>
      <c r="AE137" s="100">
        <f>SUM(AE130:AE136)</f>
        <v>2127</v>
      </c>
      <c r="AF137" s="77">
        <f t="shared" si="22"/>
        <v>0.4603896103896104</v>
      </c>
      <c r="AG137" s="100">
        <f>SUM(AG130:AG136)</f>
        <v>815</v>
      </c>
      <c r="AH137" s="100">
        <f>SUM(AH130:AH136)</f>
        <v>9</v>
      </c>
      <c r="AI137" s="79">
        <f t="shared" si="23"/>
        <v>0.011042944785276074</v>
      </c>
    </row>
    <row r="138" spans="2:35" s="9" customFormat="1" ht="11.25">
      <c r="B138" s="50"/>
      <c r="C138" s="182">
        <v>1819</v>
      </c>
      <c r="D138" s="63" t="s">
        <v>159</v>
      </c>
      <c r="E138" s="80" t="s">
        <v>60</v>
      </c>
      <c r="F138" s="81">
        <v>668</v>
      </c>
      <c r="G138" s="81">
        <v>283</v>
      </c>
      <c r="H138" s="29">
        <f>SUM(G138/F138)</f>
        <v>0.4236526946107784</v>
      </c>
      <c r="I138" s="64">
        <v>159</v>
      </c>
      <c r="J138" s="17">
        <v>159</v>
      </c>
      <c r="K138" s="36">
        <f t="shared" si="27"/>
        <v>1</v>
      </c>
      <c r="L138" s="17">
        <v>104</v>
      </c>
      <c r="M138" s="15">
        <f aca="true" t="shared" si="29" ref="M138:M201">SUM(L138/I138)</f>
        <v>0.6540880503144654</v>
      </c>
      <c r="N138" s="17">
        <v>24</v>
      </c>
      <c r="O138" s="15">
        <f aca="true" t="shared" si="30" ref="O138:O201">SUM(N138/I138)</f>
        <v>0.1509433962264151</v>
      </c>
      <c r="P138" s="17">
        <v>3</v>
      </c>
      <c r="Q138" s="15">
        <f t="shared" si="28"/>
        <v>0.125</v>
      </c>
      <c r="R138" s="17">
        <v>0</v>
      </c>
      <c r="S138" s="122">
        <f aca="true" t="shared" si="31" ref="S138:S201">SUM(R138/N138)</f>
        <v>0</v>
      </c>
      <c r="T138" s="84" t="s">
        <v>159</v>
      </c>
      <c r="U138" s="16">
        <v>3900</v>
      </c>
      <c r="V138" s="163" t="s">
        <v>31</v>
      </c>
      <c r="W138" s="16">
        <v>3148</v>
      </c>
      <c r="X138" s="15">
        <f t="shared" si="18"/>
        <v>0.8071794871794872</v>
      </c>
      <c r="Y138" s="16">
        <v>2394</v>
      </c>
      <c r="Z138" s="15">
        <f t="shared" si="19"/>
        <v>0.6138461538461538</v>
      </c>
      <c r="AA138" s="16">
        <v>1584</v>
      </c>
      <c r="AB138" s="15">
        <f t="shared" si="20"/>
        <v>0.40615384615384614</v>
      </c>
      <c r="AC138" s="16">
        <v>569</v>
      </c>
      <c r="AD138" s="15">
        <f t="shared" si="21"/>
        <v>0.1458974358974359</v>
      </c>
      <c r="AE138" s="16">
        <v>1826</v>
      </c>
      <c r="AF138" s="15">
        <f t="shared" si="22"/>
        <v>0.4682051282051282</v>
      </c>
      <c r="AG138" s="16">
        <v>698</v>
      </c>
      <c r="AH138" s="16">
        <v>9</v>
      </c>
      <c r="AI138" s="29">
        <f t="shared" si="23"/>
        <v>0.012893982808022923</v>
      </c>
    </row>
    <row r="139" spans="2:35" s="9" customFormat="1" ht="11.25">
      <c r="B139" s="50"/>
      <c r="C139" s="182"/>
      <c r="D139" s="63"/>
      <c r="E139" s="80" t="s">
        <v>61</v>
      </c>
      <c r="F139" s="81">
        <v>668</v>
      </c>
      <c r="G139" s="81">
        <v>315</v>
      </c>
      <c r="H139" s="29">
        <f>SUM(G139/F139)</f>
        <v>0.47155688622754494</v>
      </c>
      <c r="I139" s="64"/>
      <c r="J139" s="17"/>
      <c r="K139" s="36"/>
      <c r="L139" s="17"/>
      <c r="M139" s="15"/>
      <c r="N139" s="17"/>
      <c r="O139" s="15"/>
      <c r="P139" s="17"/>
      <c r="Q139" s="15"/>
      <c r="R139" s="17"/>
      <c r="S139" s="122"/>
      <c r="T139" s="84" t="s">
        <v>160</v>
      </c>
      <c r="U139" s="16">
        <v>42</v>
      </c>
      <c r="V139" s="163" t="s">
        <v>31</v>
      </c>
      <c r="W139" s="16">
        <v>31</v>
      </c>
      <c r="X139" s="15">
        <f t="shared" si="18"/>
        <v>0.7380952380952381</v>
      </c>
      <c r="Y139" s="16">
        <v>25</v>
      </c>
      <c r="Z139" s="15">
        <f t="shared" si="19"/>
        <v>0.5952380952380952</v>
      </c>
      <c r="AA139" s="16">
        <v>15</v>
      </c>
      <c r="AB139" s="15">
        <f t="shared" si="20"/>
        <v>0.35714285714285715</v>
      </c>
      <c r="AC139" s="16">
        <v>3</v>
      </c>
      <c r="AD139" s="15">
        <f t="shared" si="21"/>
        <v>0.07142857142857142</v>
      </c>
      <c r="AE139" s="16">
        <v>17</v>
      </c>
      <c r="AF139" s="15">
        <f t="shared" si="22"/>
        <v>0.40476190476190477</v>
      </c>
      <c r="AG139" s="16">
        <v>7</v>
      </c>
      <c r="AH139" s="16" t="s">
        <v>105</v>
      </c>
      <c r="AI139" s="29">
        <f t="shared" si="23"/>
        <v>0</v>
      </c>
    </row>
    <row r="140" spans="2:35" s="9" customFormat="1" ht="11.25">
      <c r="B140" s="50"/>
      <c r="C140" s="182"/>
      <c r="D140" s="63"/>
      <c r="E140" s="80" t="s">
        <v>43</v>
      </c>
      <c r="F140" s="81">
        <v>190</v>
      </c>
      <c r="G140" s="81">
        <v>131</v>
      </c>
      <c r="H140" s="29">
        <f>SUM(G140/F140)</f>
        <v>0.6894736842105263</v>
      </c>
      <c r="I140" s="64"/>
      <c r="J140" s="17"/>
      <c r="K140" s="36"/>
      <c r="L140" s="17"/>
      <c r="M140" s="15"/>
      <c r="N140" s="17"/>
      <c r="O140" s="15"/>
      <c r="P140" s="17"/>
      <c r="Q140" s="15"/>
      <c r="R140" s="17"/>
      <c r="S140" s="122"/>
      <c r="T140" s="84" t="s">
        <v>161</v>
      </c>
      <c r="U140" s="16">
        <v>484</v>
      </c>
      <c r="V140" s="163" t="s">
        <v>31</v>
      </c>
      <c r="W140" s="16">
        <v>368</v>
      </c>
      <c r="X140" s="15">
        <f t="shared" si="18"/>
        <v>0.7603305785123967</v>
      </c>
      <c r="Y140" s="16">
        <v>290</v>
      </c>
      <c r="Z140" s="15">
        <f t="shared" si="19"/>
        <v>0.5991735537190083</v>
      </c>
      <c r="AA140" s="16">
        <v>146</v>
      </c>
      <c r="AB140" s="15">
        <f t="shared" si="20"/>
        <v>0.30165289256198347</v>
      </c>
      <c r="AC140" s="16">
        <v>6</v>
      </c>
      <c r="AD140" s="15">
        <f t="shared" si="21"/>
        <v>0.012396694214876033</v>
      </c>
      <c r="AE140" s="16">
        <v>189</v>
      </c>
      <c r="AF140" s="15">
        <f t="shared" si="22"/>
        <v>0.390495867768595</v>
      </c>
      <c r="AG140" s="16">
        <v>87</v>
      </c>
      <c r="AH140" s="16" t="s">
        <v>105</v>
      </c>
      <c r="AI140" s="29">
        <f t="shared" si="23"/>
        <v>0</v>
      </c>
    </row>
    <row r="141" spans="2:35" s="9" customFormat="1" ht="11.25">
      <c r="B141" s="50"/>
      <c r="C141" s="182"/>
      <c r="D141" s="63"/>
      <c r="E141" s="80" t="s">
        <v>44</v>
      </c>
      <c r="F141" s="81">
        <v>102</v>
      </c>
      <c r="G141" s="81">
        <v>66</v>
      </c>
      <c r="H141" s="29">
        <f>SUM(G141/F141)</f>
        <v>0.6470588235294118</v>
      </c>
      <c r="I141" s="64"/>
      <c r="J141" s="17"/>
      <c r="K141" s="36"/>
      <c r="L141" s="17"/>
      <c r="M141" s="15"/>
      <c r="N141" s="17"/>
      <c r="O141" s="15"/>
      <c r="P141" s="17"/>
      <c r="Q141" s="15"/>
      <c r="R141" s="17"/>
      <c r="S141" s="122"/>
      <c r="T141" s="84" t="s">
        <v>301</v>
      </c>
      <c r="U141" s="16">
        <v>238</v>
      </c>
      <c r="V141" s="163" t="s">
        <v>31</v>
      </c>
      <c r="W141" s="16">
        <v>171</v>
      </c>
      <c r="X141" s="15">
        <f t="shared" si="18"/>
        <v>0.7184873949579832</v>
      </c>
      <c r="Y141" s="16">
        <v>137</v>
      </c>
      <c r="Z141" s="15">
        <f t="shared" si="19"/>
        <v>0.5756302521008403</v>
      </c>
      <c r="AA141" s="16">
        <v>69</v>
      </c>
      <c r="AB141" s="15">
        <f t="shared" si="20"/>
        <v>0.28991596638655465</v>
      </c>
      <c r="AC141" s="16">
        <v>3</v>
      </c>
      <c r="AD141" s="15">
        <f t="shared" si="21"/>
        <v>0.012605042016806723</v>
      </c>
      <c r="AE141" s="16">
        <v>86</v>
      </c>
      <c r="AF141" s="15">
        <f t="shared" si="22"/>
        <v>0.36134453781512604</v>
      </c>
      <c r="AG141" s="16">
        <v>37</v>
      </c>
      <c r="AH141" s="16" t="s">
        <v>105</v>
      </c>
      <c r="AI141" s="29">
        <f t="shared" si="23"/>
        <v>0</v>
      </c>
    </row>
    <row r="142" spans="2:35" s="101" customFormat="1" ht="11.25">
      <c r="B142" s="69"/>
      <c r="C142" s="183"/>
      <c r="D142" s="73" t="s">
        <v>45</v>
      </c>
      <c r="E142" s="96"/>
      <c r="F142" s="97">
        <f>SUM(F138:F141)</f>
        <v>1628</v>
      </c>
      <c r="G142" s="97">
        <f>SUM(G138:G141)</f>
        <v>795</v>
      </c>
      <c r="H142" s="79">
        <f aca="true" t="shared" si="32" ref="H142:H150">SUM(G142/F142)</f>
        <v>0.4883292383292383</v>
      </c>
      <c r="I142" s="98">
        <f>SUM(I138:I141)</f>
        <v>159</v>
      </c>
      <c r="J142" s="99">
        <f>SUM(J138:J141)</f>
        <v>159</v>
      </c>
      <c r="K142" s="76">
        <f t="shared" si="27"/>
        <v>1</v>
      </c>
      <c r="L142" s="99">
        <f>SUM(L138:L141)</f>
        <v>104</v>
      </c>
      <c r="M142" s="77">
        <f t="shared" si="29"/>
        <v>0.6540880503144654</v>
      </c>
      <c r="N142" s="99">
        <f>SUM(N138:N141)</f>
        <v>24</v>
      </c>
      <c r="O142" s="77">
        <f t="shared" si="30"/>
        <v>0.1509433962264151</v>
      </c>
      <c r="P142" s="99">
        <f>SUM(P138:P141)</f>
        <v>3</v>
      </c>
      <c r="Q142" s="77">
        <f t="shared" si="28"/>
        <v>0.125</v>
      </c>
      <c r="R142" s="99">
        <f>SUM(R138:R141)</f>
        <v>0</v>
      </c>
      <c r="S142" s="123">
        <f t="shared" si="31"/>
        <v>0</v>
      </c>
      <c r="T142" s="126"/>
      <c r="U142" s="100">
        <f>SUM(U138:U141)</f>
        <v>4664</v>
      </c>
      <c r="V142" s="77"/>
      <c r="W142" s="100">
        <f>SUM(W138:W141)</f>
        <v>3718</v>
      </c>
      <c r="X142" s="77">
        <f t="shared" si="18"/>
        <v>0.7971698113207547</v>
      </c>
      <c r="Y142" s="100">
        <f>SUM(Y138:Y141)</f>
        <v>2846</v>
      </c>
      <c r="Z142" s="77">
        <f t="shared" si="19"/>
        <v>0.6102058319039451</v>
      </c>
      <c r="AA142" s="100">
        <f>SUM(AA138:AA141)</f>
        <v>1814</v>
      </c>
      <c r="AB142" s="77">
        <f t="shared" si="20"/>
        <v>0.38893653516295024</v>
      </c>
      <c r="AC142" s="100">
        <f>SUM(AC138:AC141)</f>
        <v>581</v>
      </c>
      <c r="AD142" s="77">
        <f t="shared" si="21"/>
        <v>0.12457118353344769</v>
      </c>
      <c r="AE142" s="100">
        <f>SUM(AE138:AE141)</f>
        <v>2118</v>
      </c>
      <c r="AF142" s="77">
        <f t="shared" si="22"/>
        <v>0.45411663807890223</v>
      </c>
      <c r="AG142" s="100">
        <f>SUM(AG138:AG141)</f>
        <v>829</v>
      </c>
      <c r="AH142" s="100">
        <f>SUM(AH138:AH141)</f>
        <v>9</v>
      </c>
      <c r="AI142" s="79">
        <f t="shared" si="23"/>
        <v>0.010856453558504222</v>
      </c>
    </row>
    <row r="143" spans="2:35" s="9" customFormat="1" ht="11.25">
      <c r="B143" s="50"/>
      <c r="C143" s="182">
        <v>1820</v>
      </c>
      <c r="D143" s="63" t="s">
        <v>303</v>
      </c>
      <c r="E143" s="80" t="s">
        <v>60</v>
      </c>
      <c r="F143" s="81">
        <v>295</v>
      </c>
      <c r="G143" s="81">
        <v>137</v>
      </c>
      <c r="H143" s="29">
        <f t="shared" si="32"/>
        <v>0.46440677966101696</v>
      </c>
      <c r="I143" s="64">
        <v>77</v>
      </c>
      <c r="J143" s="17">
        <v>77</v>
      </c>
      <c r="K143" s="36">
        <f t="shared" si="27"/>
        <v>1</v>
      </c>
      <c r="L143" s="17">
        <v>53</v>
      </c>
      <c r="M143" s="15">
        <f t="shared" si="29"/>
        <v>0.6883116883116883</v>
      </c>
      <c r="N143" s="17">
        <v>13</v>
      </c>
      <c r="O143" s="15">
        <f t="shared" si="30"/>
        <v>0.16883116883116883</v>
      </c>
      <c r="P143" s="17">
        <v>2</v>
      </c>
      <c r="Q143" s="15">
        <f t="shared" si="28"/>
        <v>0.15384615384615385</v>
      </c>
      <c r="R143" s="17">
        <v>2</v>
      </c>
      <c r="S143" s="122">
        <f t="shared" si="31"/>
        <v>0.15384615384615385</v>
      </c>
      <c r="T143" s="84" t="s">
        <v>303</v>
      </c>
      <c r="U143" s="16">
        <v>640</v>
      </c>
      <c r="V143" s="163" t="s">
        <v>31</v>
      </c>
      <c r="W143" s="16">
        <v>507</v>
      </c>
      <c r="X143" s="15">
        <f t="shared" si="18"/>
        <v>0.7921875</v>
      </c>
      <c r="Y143" s="16">
        <v>283</v>
      </c>
      <c r="Z143" s="15">
        <f t="shared" si="19"/>
        <v>0.4421875</v>
      </c>
      <c r="AA143" s="16">
        <v>189</v>
      </c>
      <c r="AB143" s="15">
        <f t="shared" si="20"/>
        <v>0.2953125</v>
      </c>
      <c r="AC143" s="16">
        <v>90</v>
      </c>
      <c r="AD143" s="15">
        <f t="shared" si="21"/>
        <v>0.140625</v>
      </c>
      <c r="AE143" s="16">
        <v>262</v>
      </c>
      <c r="AF143" s="15">
        <f t="shared" si="22"/>
        <v>0.409375</v>
      </c>
      <c r="AG143" s="16">
        <v>109</v>
      </c>
      <c r="AH143" s="16" t="s">
        <v>105</v>
      </c>
      <c r="AI143" s="29">
        <f t="shared" si="23"/>
        <v>0</v>
      </c>
    </row>
    <row r="144" spans="2:35" s="9" customFormat="1" ht="11.25">
      <c r="B144" s="50"/>
      <c r="C144" s="182"/>
      <c r="D144" s="63"/>
      <c r="E144" s="80" t="s">
        <v>43</v>
      </c>
      <c r="F144" s="81">
        <v>500</v>
      </c>
      <c r="G144" s="81">
        <v>210</v>
      </c>
      <c r="H144" s="29">
        <f t="shared" si="32"/>
        <v>0.42</v>
      </c>
      <c r="I144" s="64"/>
      <c r="J144" s="17"/>
      <c r="K144" s="36"/>
      <c r="L144" s="17"/>
      <c r="M144" s="15"/>
      <c r="N144" s="17"/>
      <c r="O144" s="15"/>
      <c r="P144" s="17"/>
      <c r="Q144" s="15"/>
      <c r="R144" s="17"/>
      <c r="S144" s="122"/>
      <c r="T144" s="84" t="s">
        <v>300</v>
      </c>
      <c r="U144" s="16">
        <v>1021</v>
      </c>
      <c r="V144" s="163" t="s">
        <v>31</v>
      </c>
      <c r="W144" s="16">
        <v>828</v>
      </c>
      <c r="X144" s="15">
        <f t="shared" si="18"/>
        <v>0.8109696376101861</v>
      </c>
      <c r="Y144" s="16">
        <v>336</v>
      </c>
      <c r="Z144" s="15">
        <f t="shared" si="19"/>
        <v>0.32908912830558273</v>
      </c>
      <c r="AA144" s="16">
        <v>287</v>
      </c>
      <c r="AB144" s="15">
        <f t="shared" si="20"/>
        <v>0.2810969637610186</v>
      </c>
      <c r="AC144" s="16">
        <v>125</v>
      </c>
      <c r="AD144" s="15">
        <f t="shared" si="21"/>
        <v>0.12242899118511263</v>
      </c>
      <c r="AE144" s="16">
        <v>429</v>
      </c>
      <c r="AF144" s="15">
        <f t="shared" si="22"/>
        <v>0.4201762977473066</v>
      </c>
      <c r="AG144" s="16">
        <v>168</v>
      </c>
      <c r="AH144" s="16" t="s">
        <v>105</v>
      </c>
      <c r="AI144" s="29">
        <f t="shared" si="23"/>
        <v>0</v>
      </c>
    </row>
    <row r="145" spans="2:35" s="101" customFormat="1" ht="11.25">
      <c r="B145" s="69"/>
      <c r="C145" s="183"/>
      <c r="D145" s="73" t="s">
        <v>45</v>
      </c>
      <c r="E145" s="96"/>
      <c r="F145" s="97">
        <f>SUM(F143:F144)</f>
        <v>795</v>
      </c>
      <c r="G145" s="97">
        <f>SUM(G143:G144)</f>
        <v>347</v>
      </c>
      <c r="H145" s="79">
        <f t="shared" si="32"/>
        <v>0.43647798742138366</v>
      </c>
      <c r="I145" s="98">
        <f>SUM(I143:I144)</f>
        <v>77</v>
      </c>
      <c r="J145" s="99">
        <f>SUM(J143:J144)</f>
        <v>77</v>
      </c>
      <c r="K145" s="76">
        <f t="shared" si="27"/>
        <v>1</v>
      </c>
      <c r="L145" s="99">
        <f>SUM(L143:L144)</f>
        <v>53</v>
      </c>
      <c r="M145" s="77">
        <f t="shared" si="29"/>
        <v>0.6883116883116883</v>
      </c>
      <c r="N145" s="99">
        <f>SUM(N143:N144)</f>
        <v>13</v>
      </c>
      <c r="O145" s="77">
        <f t="shared" si="30"/>
        <v>0.16883116883116883</v>
      </c>
      <c r="P145" s="99">
        <f>SUM(P143:P144)</f>
        <v>2</v>
      </c>
      <c r="Q145" s="77">
        <f t="shared" si="28"/>
        <v>0.15384615384615385</v>
      </c>
      <c r="R145" s="99">
        <f>SUM(R143:R144)</f>
        <v>2</v>
      </c>
      <c r="S145" s="123">
        <f t="shared" si="31"/>
        <v>0.15384615384615385</v>
      </c>
      <c r="T145" s="126"/>
      <c r="U145" s="100">
        <f>SUM(U143:U144)</f>
        <v>1661</v>
      </c>
      <c r="V145" s="77"/>
      <c r="W145" s="100">
        <f>SUM(W143:W144)</f>
        <v>1335</v>
      </c>
      <c r="X145" s="77">
        <f t="shared" si="18"/>
        <v>0.8037326911499096</v>
      </c>
      <c r="Y145" s="100">
        <f>SUM(Y143:Y144)</f>
        <v>619</v>
      </c>
      <c r="Z145" s="77">
        <f t="shared" si="19"/>
        <v>0.37266706803130645</v>
      </c>
      <c r="AA145" s="100">
        <f>SUM(AA143:AA144)</f>
        <v>476</v>
      </c>
      <c r="AB145" s="77">
        <f t="shared" si="20"/>
        <v>0.2865743527995184</v>
      </c>
      <c r="AC145" s="100">
        <f>SUM(AC143:AC144)</f>
        <v>215</v>
      </c>
      <c r="AD145" s="77">
        <f t="shared" si="21"/>
        <v>0.12944009632751355</v>
      </c>
      <c r="AE145" s="100">
        <f>SUM(AE143:AE144)</f>
        <v>691</v>
      </c>
      <c r="AF145" s="77">
        <f t="shared" si="22"/>
        <v>0.4160144491270319</v>
      </c>
      <c r="AG145" s="100">
        <f>SUM(AG143:AG144)</f>
        <v>277</v>
      </c>
      <c r="AH145" s="100">
        <f>SUM(AH143:AH144)</f>
        <v>0</v>
      </c>
      <c r="AI145" s="79">
        <f t="shared" si="23"/>
        <v>0</v>
      </c>
    </row>
    <row r="146" spans="2:35" s="9" customFormat="1" ht="11.25">
      <c r="B146" s="50"/>
      <c r="C146" s="182">
        <v>1824</v>
      </c>
      <c r="D146" s="63" t="s">
        <v>162</v>
      </c>
      <c r="E146" s="80" t="s">
        <v>60</v>
      </c>
      <c r="F146" s="81">
        <v>610</v>
      </c>
      <c r="G146" s="81">
        <v>336</v>
      </c>
      <c r="H146" s="29">
        <f t="shared" si="32"/>
        <v>0.5508196721311476</v>
      </c>
      <c r="I146" s="64">
        <v>179</v>
      </c>
      <c r="J146" s="17">
        <v>179</v>
      </c>
      <c r="K146" s="36">
        <f t="shared" si="27"/>
        <v>1</v>
      </c>
      <c r="L146" s="17">
        <v>136</v>
      </c>
      <c r="M146" s="15">
        <f t="shared" si="29"/>
        <v>0.7597765363128491</v>
      </c>
      <c r="N146" s="17">
        <v>53</v>
      </c>
      <c r="O146" s="15">
        <f t="shared" si="30"/>
        <v>0.29608938547486036</v>
      </c>
      <c r="P146" s="17">
        <v>1</v>
      </c>
      <c r="Q146" s="15">
        <f t="shared" si="28"/>
        <v>0.018867924528301886</v>
      </c>
      <c r="R146" s="17">
        <v>1</v>
      </c>
      <c r="S146" s="122">
        <f t="shared" si="31"/>
        <v>0.018867924528301886</v>
      </c>
      <c r="T146" s="84" t="s">
        <v>162</v>
      </c>
      <c r="U146" s="16">
        <v>3796</v>
      </c>
      <c r="V146" s="163" t="s">
        <v>31</v>
      </c>
      <c r="W146" s="16">
        <v>2214</v>
      </c>
      <c r="X146" s="15">
        <f t="shared" si="18"/>
        <v>0.583245521601686</v>
      </c>
      <c r="Y146" s="16">
        <v>234</v>
      </c>
      <c r="Z146" s="15">
        <f t="shared" si="19"/>
        <v>0.06164383561643835</v>
      </c>
      <c r="AA146" s="16">
        <v>652</v>
      </c>
      <c r="AB146" s="15">
        <f t="shared" si="20"/>
        <v>0.17175974710221287</v>
      </c>
      <c r="AC146" s="16">
        <v>126</v>
      </c>
      <c r="AD146" s="15">
        <f t="shared" si="21"/>
        <v>0.033192834562697573</v>
      </c>
      <c r="AE146" s="16">
        <v>1864</v>
      </c>
      <c r="AF146" s="15">
        <f t="shared" si="22"/>
        <v>0.4910432033719705</v>
      </c>
      <c r="AG146" s="16">
        <v>711</v>
      </c>
      <c r="AH146" s="16">
        <v>66</v>
      </c>
      <c r="AI146" s="29">
        <f t="shared" si="23"/>
        <v>0.09282700421940929</v>
      </c>
    </row>
    <row r="147" spans="2:35" s="9" customFormat="1" ht="11.25">
      <c r="B147" s="50"/>
      <c r="C147" s="182"/>
      <c r="D147" s="63"/>
      <c r="E147" s="80" t="s">
        <v>61</v>
      </c>
      <c r="F147" s="81">
        <v>611</v>
      </c>
      <c r="G147" s="81">
        <v>322</v>
      </c>
      <c r="H147" s="29">
        <f t="shared" si="32"/>
        <v>0.5270049099836334</v>
      </c>
      <c r="I147" s="84"/>
      <c r="J147" s="61"/>
      <c r="K147" s="61"/>
      <c r="L147" s="61"/>
      <c r="M147" s="61"/>
      <c r="N147" s="61"/>
      <c r="O147" s="61"/>
      <c r="P147" s="61"/>
      <c r="Q147" s="61"/>
      <c r="R147" s="61"/>
      <c r="S147" s="207"/>
      <c r="T147" s="84"/>
      <c r="U147" s="16"/>
      <c r="V147" s="163"/>
      <c r="W147" s="16"/>
      <c r="X147" s="15"/>
      <c r="Y147" s="16"/>
      <c r="Z147" s="15"/>
      <c r="AA147" s="71"/>
      <c r="AB147" s="15"/>
      <c r="AC147" s="16"/>
      <c r="AD147" s="15"/>
      <c r="AE147" s="71"/>
      <c r="AF147" s="15"/>
      <c r="AG147" s="16"/>
      <c r="AH147" s="71"/>
      <c r="AI147" s="29"/>
    </row>
    <row r="148" spans="2:35" s="9" customFormat="1" ht="11.25">
      <c r="B148" s="50"/>
      <c r="C148" s="182"/>
      <c r="D148" s="63"/>
      <c r="E148" s="80" t="s">
        <v>63</v>
      </c>
      <c r="F148" s="81">
        <v>611</v>
      </c>
      <c r="G148" s="81">
        <v>324</v>
      </c>
      <c r="H148" s="29">
        <f t="shared" si="32"/>
        <v>0.530278232405892</v>
      </c>
      <c r="I148" s="64"/>
      <c r="J148" s="17"/>
      <c r="K148" s="36"/>
      <c r="L148" s="17"/>
      <c r="M148" s="15"/>
      <c r="N148" s="17"/>
      <c r="O148" s="15"/>
      <c r="P148" s="17"/>
      <c r="Q148" s="15"/>
      <c r="R148" s="17"/>
      <c r="S148" s="122"/>
      <c r="T148" s="84"/>
      <c r="U148" s="16"/>
      <c r="V148" s="163"/>
      <c r="W148" s="16"/>
      <c r="X148" s="15"/>
      <c r="Y148" s="16"/>
      <c r="Z148" s="15"/>
      <c r="AA148" s="71"/>
      <c r="AB148" s="15"/>
      <c r="AC148" s="16"/>
      <c r="AD148" s="15"/>
      <c r="AE148" s="71"/>
      <c r="AF148" s="15"/>
      <c r="AG148" s="16"/>
      <c r="AH148" s="71"/>
      <c r="AI148" s="29"/>
    </row>
    <row r="149" spans="2:35" s="101" customFormat="1" ht="11.25">
      <c r="B149" s="69"/>
      <c r="C149" s="183"/>
      <c r="D149" s="73" t="s">
        <v>45</v>
      </c>
      <c r="E149" s="96"/>
      <c r="F149" s="97">
        <f>SUM(F146:F148)</f>
        <v>1832</v>
      </c>
      <c r="G149" s="97">
        <f>SUM(G146:G148)</f>
        <v>982</v>
      </c>
      <c r="H149" s="79">
        <f t="shared" si="32"/>
        <v>0.5360262008733624</v>
      </c>
      <c r="I149" s="98">
        <f>SUM(I146:I148)</f>
        <v>179</v>
      </c>
      <c r="J149" s="99">
        <f>SUM(J146:J148)</f>
        <v>179</v>
      </c>
      <c r="K149" s="76">
        <f t="shared" si="27"/>
        <v>1</v>
      </c>
      <c r="L149" s="99">
        <f>SUM(L146:L148)</f>
        <v>136</v>
      </c>
      <c r="M149" s="77">
        <f t="shared" si="29"/>
        <v>0.7597765363128491</v>
      </c>
      <c r="N149" s="99">
        <f>SUM(N146:N148)</f>
        <v>53</v>
      </c>
      <c r="O149" s="77">
        <f t="shared" si="30"/>
        <v>0.29608938547486036</v>
      </c>
      <c r="P149" s="99">
        <f>SUM(P146:P148)</f>
        <v>1</v>
      </c>
      <c r="Q149" s="77">
        <f t="shared" si="28"/>
        <v>0.018867924528301886</v>
      </c>
      <c r="R149" s="99">
        <f>SUM(R146:R148)</f>
        <v>1</v>
      </c>
      <c r="S149" s="123">
        <f t="shared" si="31"/>
        <v>0.018867924528301886</v>
      </c>
      <c r="T149" s="126"/>
      <c r="U149" s="100">
        <f>SUM(U146:U148)</f>
        <v>3796</v>
      </c>
      <c r="V149" s="77"/>
      <c r="W149" s="100">
        <f>SUM(W146:W148)</f>
        <v>2214</v>
      </c>
      <c r="X149" s="77">
        <f aca="true" t="shared" si="33" ref="X149:X211">SUM(W149/U149)</f>
        <v>0.583245521601686</v>
      </c>
      <c r="Y149" s="100">
        <f>SUM(Y146:Y148)</f>
        <v>234</v>
      </c>
      <c r="Z149" s="77">
        <f t="shared" si="19"/>
        <v>0.06164383561643835</v>
      </c>
      <c r="AA149" s="100">
        <f>SUM(AA146:AA148)</f>
        <v>652</v>
      </c>
      <c r="AB149" s="77">
        <f t="shared" si="20"/>
        <v>0.17175974710221287</v>
      </c>
      <c r="AC149" s="100">
        <f>SUM(AC146:AC148)</f>
        <v>126</v>
      </c>
      <c r="AD149" s="77">
        <f t="shared" si="21"/>
        <v>0.033192834562697573</v>
      </c>
      <c r="AE149" s="100">
        <f>SUM(AE146:AE148)</f>
        <v>1864</v>
      </c>
      <c r="AF149" s="77">
        <f t="shared" si="22"/>
        <v>0.4910432033719705</v>
      </c>
      <c r="AG149" s="100">
        <f>SUM(AG146:AG148)</f>
        <v>711</v>
      </c>
      <c r="AH149" s="100">
        <f>SUM(AH146:AH148)</f>
        <v>66</v>
      </c>
      <c r="AI149" s="79">
        <f t="shared" si="23"/>
        <v>0.09282700421940929</v>
      </c>
    </row>
    <row r="150" spans="2:35" s="9" customFormat="1" ht="11.25">
      <c r="B150" s="50"/>
      <c r="C150" s="182">
        <v>1826</v>
      </c>
      <c r="D150" s="63" t="s">
        <v>121</v>
      </c>
      <c r="E150" s="80" t="s">
        <v>60</v>
      </c>
      <c r="F150" s="81">
        <v>469</v>
      </c>
      <c r="G150" s="81">
        <v>319</v>
      </c>
      <c r="H150" s="29">
        <f t="shared" si="32"/>
        <v>0.6801705756929638</v>
      </c>
      <c r="I150" s="64">
        <v>50</v>
      </c>
      <c r="J150" s="17">
        <v>50</v>
      </c>
      <c r="K150" s="36">
        <f t="shared" si="27"/>
        <v>1</v>
      </c>
      <c r="L150" s="17">
        <v>50</v>
      </c>
      <c r="M150" s="15">
        <f t="shared" si="29"/>
        <v>1</v>
      </c>
      <c r="N150" s="17">
        <v>19</v>
      </c>
      <c r="O150" s="15">
        <f t="shared" si="30"/>
        <v>0.38</v>
      </c>
      <c r="P150" s="17">
        <v>0</v>
      </c>
      <c r="Q150" s="15">
        <f t="shared" si="28"/>
        <v>0</v>
      </c>
      <c r="R150" s="17">
        <v>0</v>
      </c>
      <c r="S150" s="122">
        <f t="shared" si="31"/>
        <v>0</v>
      </c>
      <c r="T150" s="84" t="s">
        <v>121</v>
      </c>
      <c r="U150" s="16">
        <v>1033</v>
      </c>
      <c r="V150" s="163" t="s">
        <v>31</v>
      </c>
      <c r="W150" s="16">
        <v>422</v>
      </c>
      <c r="X150" s="15">
        <f t="shared" si="33"/>
        <v>0.4085188770571152</v>
      </c>
      <c r="Y150" s="16">
        <v>24</v>
      </c>
      <c r="Z150" s="15">
        <f aca="true" t="shared" si="34" ref="Z150:Z214">SUM(Y150/U150)</f>
        <v>0.023233301064859633</v>
      </c>
      <c r="AA150" s="16">
        <v>208</v>
      </c>
      <c r="AB150" s="15">
        <f aca="true" t="shared" si="35" ref="AB150:AB214">SUM(AA150/U150)</f>
        <v>0.20135527589545016</v>
      </c>
      <c r="AC150" s="16">
        <v>23</v>
      </c>
      <c r="AD150" s="15">
        <f aca="true" t="shared" si="36" ref="AD150:AD214">SUM(AC150/U150)</f>
        <v>0.022265246853823813</v>
      </c>
      <c r="AE150" s="16">
        <v>423</v>
      </c>
      <c r="AF150" s="15">
        <f aca="true" t="shared" si="37" ref="AF150:AF214">SUM(AE150/U150)</f>
        <v>0.409486931268151</v>
      </c>
      <c r="AG150" s="16">
        <v>181</v>
      </c>
      <c r="AH150" s="16">
        <v>0</v>
      </c>
      <c r="AI150" s="29">
        <f aca="true" t="shared" si="38" ref="AI150:AI214">SUM(AH150/AG150)</f>
        <v>0</v>
      </c>
    </row>
    <row r="151" spans="2:35" s="9" customFormat="1" ht="11.25">
      <c r="B151" s="50"/>
      <c r="C151" s="182"/>
      <c r="D151" s="63"/>
      <c r="E151" s="80"/>
      <c r="F151" s="17"/>
      <c r="G151" s="17"/>
      <c r="H151" s="29"/>
      <c r="I151" s="64"/>
      <c r="J151" s="17"/>
      <c r="K151" s="36"/>
      <c r="L151" s="17"/>
      <c r="M151" s="15"/>
      <c r="N151" s="17"/>
      <c r="O151" s="15"/>
      <c r="P151" s="17"/>
      <c r="Q151" s="15"/>
      <c r="R151" s="17"/>
      <c r="S151" s="122"/>
      <c r="T151" s="84" t="s">
        <v>163</v>
      </c>
      <c r="U151" s="16">
        <v>71</v>
      </c>
      <c r="V151" s="163" t="s">
        <v>31</v>
      </c>
      <c r="W151" s="16">
        <v>55</v>
      </c>
      <c r="X151" s="15">
        <f t="shared" si="33"/>
        <v>0.7746478873239436</v>
      </c>
      <c r="Y151" s="16">
        <v>34</v>
      </c>
      <c r="Z151" s="15">
        <f t="shared" si="34"/>
        <v>0.4788732394366197</v>
      </c>
      <c r="AA151" s="16">
        <v>25</v>
      </c>
      <c r="AB151" s="15">
        <f t="shared" si="35"/>
        <v>0.352112676056338</v>
      </c>
      <c r="AC151" s="16">
        <v>0</v>
      </c>
      <c r="AD151" s="15">
        <f t="shared" si="36"/>
        <v>0</v>
      </c>
      <c r="AE151" s="16">
        <v>30</v>
      </c>
      <c r="AF151" s="15">
        <f t="shared" si="37"/>
        <v>0.4225352112676056</v>
      </c>
      <c r="AG151" s="16">
        <v>13</v>
      </c>
      <c r="AH151" s="16">
        <v>0</v>
      </c>
      <c r="AI151" s="29">
        <f t="shared" si="38"/>
        <v>0</v>
      </c>
    </row>
    <row r="152" spans="2:35" s="101" customFormat="1" ht="11.25">
      <c r="B152" s="69"/>
      <c r="C152" s="183"/>
      <c r="D152" s="73" t="s">
        <v>45</v>
      </c>
      <c r="E152" s="96"/>
      <c r="F152" s="97">
        <f>SUM(F150:F151)</f>
        <v>469</v>
      </c>
      <c r="G152" s="97">
        <f>SUM(G150:G151)</f>
        <v>319</v>
      </c>
      <c r="H152" s="79">
        <f aca="true" t="shared" si="39" ref="H152:H158">SUM(G152/F152)</f>
        <v>0.6801705756929638</v>
      </c>
      <c r="I152" s="98">
        <f>SUM(I150:I151)</f>
        <v>50</v>
      </c>
      <c r="J152" s="99">
        <f>SUM(J150:J151)</f>
        <v>50</v>
      </c>
      <c r="K152" s="76">
        <f t="shared" si="27"/>
        <v>1</v>
      </c>
      <c r="L152" s="99">
        <f>SUM(L150:L151)</f>
        <v>50</v>
      </c>
      <c r="M152" s="77">
        <f t="shared" si="29"/>
        <v>1</v>
      </c>
      <c r="N152" s="99">
        <f>SUM(N150:N151)</f>
        <v>19</v>
      </c>
      <c r="O152" s="77">
        <f t="shared" si="30"/>
        <v>0.38</v>
      </c>
      <c r="P152" s="99">
        <f>SUM(P150:P151)</f>
        <v>0</v>
      </c>
      <c r="Q152" s="77">
        <f t="shared" si="28"/>
        <v>0</v>
      </c>
      <c r="R152" s="99">
        <f>SUM(R150:R151)</f>
        <v>0</v>
      </c>
      <c r="S152" s="123">
        <f t="shared" si="31"/>
        <v>0</v>
      </c>
      <c r="T152" s="126"/>
      <c r="U152" s="100">
        <f>SUM(U150:U151)</f>
        <v>1104</v>
      </c>
      <c r="V152" s="77"/>
      <c r="W152" s="100">
        <f>SUM(W150:W151)</f>
        <v>477</v>
      </c>
      <c r="X152" s="77">
        <f t="shared" si="33"/>
        <v>0.4320652173913043</v>
      </c>
      <c r="Y152" s="100">
        <f>SUM(Y150:Y151)</f>
        <v>58</v>
      </c>
      <c r="Z152" s="77">
        <f t="shared" si="34"/>
        <v>0.05253623188405797</v>
      </c>
      <c r="AA152" s="100">
        <f>SUM(AA150:AA151)</f>
        <v>233</v>
      </c>
      <c r="AB152" s="77">
        <f t="shared" si="35"/>
        <v>0.21105072463768115</v>
      </c>
      <c r="AC152" s="100">
        <f>SUM(AC150:AC151)</f>
        <v>23</v>
      </c>
      <c r="AD152" s="77">
        <f t="shared" si="36"/>
        <v>0.020833333333333332</v>
      </c>
      <c r="AE152" s="100">
        <f>SUM(AE150:AE151)</f>
        <v>453</v>
      </c>
      <c r="AF152" s="77">
        <f t="shared" si="37"/>
        <v>0.41032608695652173</v>
      </c>
      <c r="AG152" s="100">
        <f>SUM(AG150:AG151)</f>
        <v>194</v>
      </c>
      <c r="AH152" s="100">
        <f>SUM(AH150:AH151)</f>
        <v>0</v>
      </c>
      <c r="AI152" s="79">
        <f t="shared" si="38"/>
        <v>0</v>
      </c>
    </row>
    <row r="153" spans="2:35" s="9" customFormat="1" ht="11.25">
      <c r="B153" s="50"/>
      <c r="C153" s="182">
        <v>1830</v>
      </c>
      <c r="D153" s="63" t="s">
        <v>164</v>
      </c>
      <c r="E153" s="80" t="s">
        <v>60</v>
      </c>
      <c r="F153" s="81">
        <v>674</v>
      </c>
      <c r="G153" s="81">
        <v>411</v>
      </c>
      <c r="H153" s="29">
        <f t="shared" si="39"/>
        <v>0.6097922848664689</v>
      </c>
      <c r="I153" s="64">
        <v>131</v>
      </c>
      <c r="J153" s="17">
        <v>131</v>
      </c>
      <c r="K153" s="36">
        <f t="shared" si="27"/>
        <v>1</v>
      </c>
      <c r="L153" s="17">
        <v>110</v>
      </c>
      <c r="M153" s="15">
        <f t="shared" si="29"/>
        <v>0.8396946564885496</v>
      </c>
      <c r="N153" s="17">
        <v>30</v>
      </c>
      <c r="O153" s="15">
        <f t="shared" si="30"/>
        <v>0.22900763358778625</v>
      </c>
      <c r="P153" s="17">
        <v>7</v>
      </c>
      <c r="Q153" s="15">
        <f t="shared" si="28"/>
        <v>0.23333333333333334</v>
      </c>
      <c r="R153" s="17">
        <v>0</v>
      </c>
      <c r="S153" s="122">
        <f t="shared" si="31"/>
        <v>0</v>
      </c>
      <c r="T153" s="84" t="s">
        <v>164</v>
      </c>
      <c r="U153" s="16">
        <v>3050</v>
      </c>
      <c r="V153" s="163" t="s">
        <v>31</v>
      </c>
      <c r="W153" s="16">
        <v>2061</v>
      </c>
      <c r="X153" s="15">
        <f t="shared" si="33"/>
        <v>0.6757377049180328</v>
      </c>
      <c r="Y153" s="16">
        <v>258</v>
      </c>
      <c r="Z153" s="15">
        <f t="shared" si="34"/>
        <v>0.08459016393442623</v>
      </c>
      <c r="AA153" s="16">
        <v>757</v>
      </c>
      <c r="AB153" s="15">
        <f t="shared" si="35"/>
        <v>0.2481967213114754</v>
      </c>
      <c r="AC153" s="16">
        <v>313</v>
      </c>
      <c r="AD153" s="15">
        <f t="shared" si="36"/>
        <v>0.10262295081967213</v>
      </c>
      <c r="AE153" s="16">
        <v>1304</v>
      </c>
      <c r="AF153" s="15">
        <f t="shared" si="37"/>
        <v>0.4275409836065574</v>
      </c>
      <c r="AG153" s="16">
        <v>566</v>
      </c>
      <c r="AH153" s="16">
        <v>57</v>
      </c>
      <c r="AI153" s="29">
        <f t="shared" si="38"/>
        <v>0.10070671378091872</v>
      </c>
    </row>
    <row r="154" spans="2:35" s="9" customFormat="1" ht="11.25">
      <c r="B154" s="50"/>
      <c r="C154" s="182"/>
      <c r="D154" s="63"/>
      <c r="E154" s="80" t="s">
        <v>61</v>
      </c>
      <c r="F154" s="81">
        <v>675</v>
      </c>
      <c r="G154" s="81">
        <v>442</v>
      </c>
      <c r="H154" s="29">
        <f t="shared" si="39"/>
        <v>0.6548148148148148</v>
      </c>
      <c r="I154" s="64"/>
      <c r="J154" s="17"/>
      <c r="K154" s="36"/>
      <c r="L154" s="17"/>
      <c r="M154" s="15"/>
      <c r="N154" s="17"/>
      <c r="O154" s="15"/>
      <c r="P154" s="17"/>
      <c r="Q154" s="15"/>
      <c r="R154" s="17"/>
      <c r="S154" s="122"/>
      <c r="T154" s="84" t="s">
        <v>109</v>
      </c>
      <c r="U154" s="16">
        <v>211</v>
      </c>
      <c r="V154" s="163" t="s">
        <v>31</v>
      </c>
      <c r="W154" s="16">
        <v>62</v>
      </c>
      <c r="X154" s="15">
        <f t="shared" si="33"/>
        <v>0.2938388625592417</v>
      </c>
      <c r="Y154" s="16">
        <v>3</v>
      </c>
      <c r="Z154" s="15">
        <f t="shared" si="34"/>
        <v>0.014218009478672985</v>
      </c>
      <c r="AA154" s="16">
        <v>42</v>
      </c>
      <c r="AB154" s="15">
        <f t="shared" si="35"/>
        <v>0.1990521327014218</v>
      </c>
      <c r="AC154" s="16">
        <v>10</v>
      </c>
      <c r="AD154" s="15">
        <f t="shared" si="36"/>
        <v>0.04739336492890995</v>
      </c>
      <c r="AE154" s="16">
        <v>94</v>
      </c>
      <c r="AF154" s="15">
        <f t="shared" si="37"/>
        <v>0.44549763033175355</v>
      </c>
      <c r="AG154" s="16">
        <v>38</v>
      </c>
      <c r="AH154" s="16">
        <v>0</v>
      </c>
      <c r="AI154" s="29">
        <f t="shared" si="38"/>
        <v>0</v>
      </c>
    </row>
    <row r="155" spans="2:35" s="101" customFormat="1" ht="11.25">
      <c r="B155" s="69"/>
      <c r="C155" s="183"/>
      <c r="D155" s="73" t="s">
        <v>45</v>
      </c>
      <c r="E155" s="96"/>
      <c r="F155" s="97">
        <f>SUM(F153:F154)</f>
        <v>1349</v>
      </c>
      <c r="G155" s="97">
        <f>SUM(G153:G154)</f>
        <v>853</v>
      </c>
      <c r="H155" s="79">
        <f t="shared" si="39"/>
        <v>0.6323202372127502</v>
      </c>
      <c r="I155" s="98">
        <f>SUM(I153:I154)</f>
        <v>131</v>
      </c>
      <c r="J155" s="99">
        <f>SUM(J153:J154)</f>
        <v>131</v>
      </c>
      <c r="K155" s="76">
        <f t="shared" si="27"/>
        <v>1</v>
      </c>
      <c r="L155" s="99">
        <f>SUM(L153:L154)</f>
        <v>110</v>
      </c>
      <c r="M155" s="77">
        <f t="shared" si="29"/>
        <v>0.8396946564885496</v>
      </c>
      <c r="N155" s="99">
        <f>SUM(N153:N154)</f>
        <v>30</v>
      </c>
      <c r="O155" s="77">
        <f t="shared" si="30"/>
        <v>0.22900763358778625</v>
      </c>
      <c r="P155" s="99">
        <f>SUM(P153:P154)</f>
        <v>7</v>
      </c>
      <c r="Q155" s="77">
        <f t="shared" si="28"/>
        <v>0.23333333333333334</v>
      </c>
      <c r="R155" s="99">
        <f>SUM(R153:R154)</f>
        <v>0</v>
      </c>
      <c r="S155" s="123">
        <f t="shared" si="31"/>
        <v>0</v>
      </c>
      <c r="T155" s="126"/>
      <c r="U155" s="100">
        <f>SUM(U153:U154)</f>
        <v>3261</v>
      </c>
      <c r="V155" s="77"/>
      <c r="W155" s="100">
        <f>SUM(W153:W154)</f>
        <v>2123</v>
      </c>
      <c r="X155" s="77">
        <f t="shared" si="33"/>
        <v>0.6510272922416437</v>
      </c>
      <c r="Y155" s="100">
        <f>SUM(Y153:Y154)</f>
        <v>261</v>
      </c>
      <c r="Z155" s="77">
        <f t="shared" si="34"/>
        <v>0.08003679852805888</v>
      </c>
      <c r="AA155" s="100">
        <f>SUM(AA153:AA154)</f>
        <v>799</v>
      </c>
      <c r="AB155" s="77">
        <f t="shared" si="35"/>
        <v>0.245016865992027</v>
      </c>
      <c r="AC155" s="100">
        <f>SUM(AC153:AC154)</f>
        <v>323</v>
      </c>
      <c r="AD155" s="77">
        <f t="shared" si="36"/>
        <v>0.099049371358479</v>
      </c>
      <c r="AE155" s="100">
        <f>SUM(AE153:AE154)</f>
        <v>1398</v>
      </c>
      <c r="AF155" s="77">
        <f t="shared" si="37"/>
        <v>0.42870285188592455</v>
      </c>
      <c r="AG155" s="100">
        <f>SUM(AG153:AG154)</f>
        <v>604</v>
      </c>
      <c r="AH155" s="100">
        <f>SUM(AH153:AH154)</f>
        <v>57</v>
      </c>
      <c r="AI155" s="79">
        <f t="shared" si="38"/>
        <v>0.09437086092715231</v>
      </c>
    </row>
    <row r="156" spans="2:35" s="9" customFormat="1" ht="11.25">
      <c r="B156" s="50"/>
      <c r="C156" s="182">
        <v>1836</v>
      </c>
      <c r="D156" s="63" t="s">
        <v>165</v>
      </c>
      <c r="E156" s="80" t="s">
        <v>60</v>
      </c>
      <c r="F156" s="81">
        <v>171</v>
      </c>
      <c r="G156" s="81">
        <v>94</v>
      </c>
      <c r="H156" s="29">
        <f t="shared" si="39"/>
        <v>0.5497076023391813</v>
      </c>
      <c r="I156" s="64">
        <v>50</v>
      </c>
      <c r="J156" s="17">
        <v>50</v>
      </c>
      <c r="K156" s="36">
        <f t="shared" si="27"/>
        <v>1</v>
      </c>
      <c r="L156" s="17">
        <v>31</v>
      </c>
      <c r="M156" s="15">
        <f t="shared" si="29"/>
        <v>0.62</v>
      </c>
      <c r="N156" s="17">
        <v>15</v>
      </c>
      <c r="O156" s="15">
        <f t="shared" si="30"/>
        <v>0.3</v>
      </c>
      <c r="P156" s="17">
        <v>0</v>
      </c>
      <c r="Q156" s="15">
        <f t="shared" si="28"/>
        <v>0</v>
      </c>
      <c r="R156" s="17">
        <v>0</v>
      </c>
      <c r="S156" s="122">
        <f t="shared" si="31"/>
        <v>0</v>
      </c>
      <c r="T156" s="84" t="s">
        <v>165</v>
      </c>
      <c r="U156" s="16">
        <v>62</v>
      </c>
      <c r="V156" s="163" t="s">
        <v>31</v>
      </c>
      <c r="W156" s="16">
        <v>47</v>
      </c>
      <c r="X156" s="15">
        <f t="shared" si="33"/>
        <v>0.7580645161290323</v>
      </c>
      <c r="Y156" s="16">
        <v>4</v>
      </c>
      <c r="Z156" s="15">
        <f t="shared" si="34"/>
        <v>0.06451612903225806</v>
      </c>
      <c r="AA156" s="16">
        <v>23</v>
      </c>
      <c r="AB156" s="15">
        <f t="shared" si="35"/>
        <v>0.3709677419354839</v>
      </c>
      <c r="AC156" s="16">
        <v>4</v>
      </c>
      <c r="AD156" s="15">
        <f t="shared" si="36"/>
        <v>0.06451612903225806</v>
      </c>
      <c r="AE156" s="16">
        <v>28</v>
      </c>
      <c r="AF156" s="15">
        <f t="shared" si="37"/>
        <v>0.45161290322580644</v>
      </c>
      <c r="AG156" s="16">
        <v>11</v>
      </c>
      <c r="AH156" s="16">
        <v>0</v>
      </c>
      <c r="AI156" s="29">
        <f t="shared" si="38"/>
        <v>0</v>
      </c>
    </row>
    <row r="157" spans="2:35" s="101" customFormat="1" ht="11.25">
      <c r="B157" s="69"/>
      <c r="C157" s="183"/>
      <c r="D157" s="73" t="s">
        <v>45</v>
      </c>
      <c r="E157" s="96"/>
      <c r="F157" s="97">
        <f>SUM(F156)</f>
        <v>171</v>
      </c>
      <c r="G157" s="97">
        <f>SUM(G156)</f>
        <v>94</v>
      </c>
      <c r="H157" s="79">
        <f t="shared" si="39"/>
        <v>0.5497076023391813</v>
      </c>
      <c r="I157" s="98">
        <f>SUM(I156)</f>
        <v>50</v>
      </c>
      <c r="J157" s="99">
        <f>SUM(J156)</f>
        <v>50</v>
      </c>
      <c r="K157" s="76">
        <f t="shared" si="27"/>
        <v>1</v>
      </c>
      <c r="L157" s="99">
        <f>SUM(L156)</f>
        <v>31</v>
      </c>
      <c r="M157" s="77">
        <f t="shared" si="29"/>
        <v>0.62</v>
      </c>
      <c r="N157" s="99">
        <f>SUM(N156)</f>
        <v>15</v>
      </c>
      <c r="O157" s="77">
        <f t="shared" si="30"/>
        <v>0.3</v>
      </c>
      <c r="P157" s="99">
        <f>SUM(P156)</f>
        <v>0</v>
      </c>
      <c r="Q157" s="77">
        <f t="shared" si="28"/>
        <v>0</v>
      </c>
      <c r="R157" s="99">
        <f>SUM(R156:R156)</f>
        <v>0</v>
      </c>
      <c r="S157" s="123">
        <f t="shared" si="31"/>
        <v>0</v>
      </c>
      <c r="T157" s="126"/>
      <c r="U157" s="100">
        <f>SUM(U156)</f>
        <v>62</v>
      </c>
      <c r="V157" s="77"/>
      <c r="W157" s="100">
        <f>SUM(W156)</f>
        <v>47</v>
      </c>
      <c r="X157" s="77">
        <f t="shared" si="33"/>
        <v>0.7580645161290323</v>
      </c>
      <c r="Y157" s="100">
        <f>SUM(Y156)</f>
        <v>4</v>
      </c>
      <c r="Z157" s="77">
        <f t="shared" si="34"/>
        <v>0.06451612903225806</v>
      </c>
      <c r="AA157" s="100">
        <f>SUM(AA156)</f>
        <v>23</v>
      </c>
      <c r="AB157" s="77">
        <f t="shared" si="35"/>
        <v>0.3709677419354839</v>
      </c>
      <c r="AC157" s="100">
        <f>SUM(AC156)</f>
        <v>4</v>
      </c>
      <c r="AD157" s="77">
        <f t="shared" si="36"/>
        <v>0.06451612903225806</v>
      </c>
      <c r="AE157" s="100">
        <f>SUM(AE156)</f>
        <v>28</v>
      </c>
      <c r="AF157" s="77">
        <f t="shared" si="37"/>
        <v>0.45161290322580644</v>
      </c>
      <c r="AG157" s="100">
        <f>SUM(AG156)</f>
        <v>11</v>
      </c>
      <c r="AH157" s="100">
        <f>SUM(AH156)</f>
        <v>0</v>
      </c>
      <c r="AI157" s="79">
        <f t="shared" si="38"/>
        <v>0</v>
      </c>
    </row>
    <row r="158" spans="2:35" s="9" customFormat="1" ht="11.25">
      <c r="B158" s="50"/>
      <c r="C158" s="182">
        <v>1837</v>
      </c>
      <c r="D158" s="63" t="s">
        <v>167</v>
      </c>
      <c r="E158" s="80" t="s">
        <v>60</v>
      </c>
      <c r="F158" s="81">
        <v>274</v>
      </c>
      <c r="G158" s="81">
        <v>159</v>
      </c>
      <c r="H158" s="29">
        <f t="shared" si="39"/>
        <v>0.5802919708029197</v>
      </c>
      <c r="I158" s="64">
        <v>50</v>
      </c>
      <c r="J158" s="17">
        <v>50</v>
      </c>
      <c r="K158" s="36">
        <f t="shared" si="27"/>
        <v>1</v>
      </c>
      <c r="L158" s="17">
        <v>33</v>
      </c>
      <c r="M158" s="15">
        <f t="shared" si="29"/>
        <v>0.66</v>
      </c>
      <c r="N158" s="17">
        <v>10</v>
      </c>
      <c r="O158" s="15">
        <f t="shared" si="30"/>
        <v>0.2</v>
      </c>
      <c r="P158" s="17">
        <v>2</v>
      </c>
      <c r="Q158" s="15">
        <f t="shared" si="28"/>
        <v>0.2</v>
      </c>
      <c r="R158" s="17">
        <v>0</v>
      </c>
      <c r="S158" s="122">
        <f t="shared" si="31"/>
        <v>0</v>
      </c>
      <c r="T158" s="84" t="s">
        <v>167</v>
      </c>
      <c r="U158" s="16">
        <v>416</v>
      </c>
      <c r="V158" s="163" t="s">
        <v>31</v>
      </c>
      <c r="W158" s="16">
        <v>22</v>
      </c>
      <c r="X158" s="15">
        <f t="shared" si="33"/>
        <v>0.052884615384615384</v>
      </c>
      <c r="Y158" s="16">
        <v>0</v>
      </c>
      <c r="Z158" s="15">
        <f t="shared" si="34"/>
        <v>0</v>
      </c>
      <c r="AA158" s="16">
        <v>75</v>
      </c>
      <c r="AB158" s="15">
        <f t="shared" si="35"/>
        <v>0.18028846153846154</v>
      </c>
      <c r="AC158" s="16">
        <v>33</v>
      </c>
      <c r="AD158" s="15">
        <f t="shared" si="36"/>
        <v>0.07932692307692307</v>
      </c>
      <c r="AE158" s="16">
        <v>217</v>
      </c>
      <c r="AF158" s="15">
        <f t="shared" si="37"/>
        <v>0.5216346153846154</v>
      </c>
      <c r="AG158" s="16">
        <v>89</v>
      </c>
      <c r="AH158" s="16">
        <v>0</v>
      </c>
      <c r="AI158" s="29">
        <f t="shared" si="38"/>
        <v>0</v>
      </c>
    </row>
    <row r="159" spans="2:35" s="9" customFormat="1" ht="11.25">
      <c r="B159" s="50"/>
      <c r="C159" s="182"/>
      <c r="D159" s="63"/>
      <c r="E159" s="80"/>
      <c r="F159" s="17"/>
      <c r="G159" s="17"/>
      <c r="H159" s="29"/>
      <c r="I159" s="85"/>
      <c r="J159" s="17"/>
      <c r="K159" s="36"/>
      <c r="L159" s="17"/>
      <c r="M159" s="15"/>
      <c r="N159" s="17"/>
      <c r="O159" s="15"/>
      <c r="P159" s="17" t="s">
        <v>102</v>
      </c>
      <c r="Q159" s="15"/>
      <c r="R159" s="17"/>
      <c r="S159" s="122"/>
      <c r="T159" s="84" t="s">
        <v>302</v>
      </c>
      <c r="U159" s="16">
        <v>37</v>
      </c>
      <c r="V159" s="163" t="s">
        <v>31</v>
      </c>
      <c r="W159" s="16">
        <v>26</v>
      </c>
      <c r="X159" s="15">
        <f t="shared" si="33"/>
        <v>0.7027027027027027</v>
      </c>
      <c r="Y159" s="16">
        <v>0</v>
      </c>
      <c r="Z159" s="15">
        <f t="shared" si="34"/>
        <v>0</v>
      </c>
      <c r="AA159" s="16">
        <v>6</v>
      </c>
      <c r="AB159" s="15">
        <f t="shared" si="35"/>
        <v>0.16216216216216217</v>
      </c>
      <c r="AC159" s="16">
        <v>3</v>
      </c>
      <c r="AD159" s="15">
        <f t="shared" si="36"/>
        <v>0.08108108108108109</v>
      </c>
      <c r="AE159" s="16">
        <v>11</v>
      </c>
      <c r="AF159" s="15">
        <f t="shared" si="37"/>
        <v>0.2972972972972973</v>
      </c>
      <c r="AG159" s="16">
        <v>7</v>
      </c>
      <c r="AH159" s="16" t="s">
        <v>105</v>
      </c>
      <c r="AI159" s="29">
        <f t="shared" si="38"/>
        <v>0</v>
      </c>
    </row>
    <row r="160" spans="2:35" s="9" customFormat="1" ht="11.25">
      <c r="B160" s="50"/>
      <c r="C160" s="182"/>
      <c r="D160" s="63"/>
      <c r="E160" s="80"/>
      <c r="F160" s="17"/>
      <c r="G160" s="17"/>
      <c r="H160" s="29"/>
      <c r="I160" s="85"/>
      <c r="J160" s="17"/>
      <c r="K160" s="36"/>
      <c r="L160" s="17"/>
      <c r="M160" s="15"/>
      <c r="N160" s="17"/>
      <c r="O160" s="15"/>
      <c r="P160" s="17"/>
      <c r="Q160" s="15"/>
      <c r="R160" s="17"/>
      <c r="S160" s="122"/>
      <c r="T160" s="84" t="s">
        <v>166</v>
      </c>
      <c r="U160" s="16">
        <v>22</v>
      </c>
      <c r="V160" s="163" t="s">
        <v>31</v>
      </c>
      <c r="W160" s="16">
        <v>18</v>
      </c>
      <c r="X160" s="15">
        <f t="shared" si="33"/>
        <v>0.8181818181818182</v>
      </c>
      <c r="Y160" s="16">
        <v>12</v>
      </c>
      <c r="Z160" s="15">
        <f t="shared" si="34"/>
        <v>0.5454545454545454</v>
      </c>
      <c r="AA160" s="16">
        <v>6</v>
      </c>
      <c r="AB160" s="15">
        <f t="shared" si="35"/>
        <v>0.2727272727272727</v>
      </c>
      <c r="AC160" s="16">
        <v>3</v>
      </c>
      <c r="AD160" s="15">
        <f t="shared" si="36"/>
        <v>0.13636363636363635</v>
      </c>
      <c r="AE160" s="16">
        <v>9</v>
      </c>
      <c r="AF160" s="15">
        <f t="shared" si="37"/>
        <v>0.4090909090909091</v>
      </c>
      <c r="AG160" s="16">
        <v>5</v>
      </c>
      <c r="AH160" s="16">
        <v>0</v>
      </c>
      <c r="AI160" s="29">
        <f t="shared" si="38"/>
        <v>0</v>
      </c>
    </row>
    <row r="161" spans="2:35" s="9" customFormat="1" ht="11.25">
      <c r="B161" s="50"/>
      <c r="C161" s="182"/>
      <c r="D161" s="63"/>
      <c r="E161" s="80"/>
      <c r="F161" s="17"/>
      <c r="G161" s="17"/>
      <c r="H161" s="29"/>
      <c r="I161" s="85"/>
      <c r="J161" s="17"/>
      <c r="K161" s="36"/>
      <c r="L161" s="17"/>
      <c r="M161" s="15"/>
      <c r="N161" s="17"/>
      <c r="O161" s="15"/>
      <c r="P161" s="17"/>
      <c r="Q161" s="15"/>
      <c r="R161" s="17"/>
      <c r="S161" s="122"/>
      <c r="T161" s="80" t="s">
        <v>304</v>
      </c>
      <c r="U161" s="16">
        <v>37</v>
      </c>
      <c r="V161" s="163" t="s">
        <v>31</v>
      </c>
      <c r="W161" s="16">
        <v>32</v>
      </c>
      <c r="X161" s="15">
        <f t="shared" si="33"/>
        <v>0.8648648648648649</v>
      </c>
      <c r="Y161" s="16">
        <v>28</v>
      </c>
      <c r="Z161" s="15">
        <f t="shared" si="34"/>
        <v>0.7567567567567568</v>
      </c>
      <c r="AA161" s="16">
        <v>22</v>
      </c>
      <c r="AB161" s="15">
        <f t="shared" si="35"/>
        <v>0.5945945945945946</v>
      </c>
      <c r="AC161" s="16">
        <v>0</v>
      </c>
      <c r="AD161" s="15">
        <f t="shared" si="36"/>
        <v>0</v>
      </c>
      <c r="AE161" s="16">
        <v>18</v>
      </c>
      <c r="AF161" s="15">
        <f t="shared" si="37"/>
        <v>0.4864864864864865</v>
      </c>
      <c r="AG161" s="16">
        <v>7</v>
      </c>
      <c r="AH161" s="16" t="s">
        <v>105</v>
      </c>
      <c r="AI161" s="29">
        <f t="shared" si="38"/>
        <v>0</v>
      </c>
    </row>
    <row r="162" spans="2:35" s="9" customFormat="1" ht="11.25">
      <c r="B162" s="50"/>
      <c r="C162" s="182"/>
      <c r="D162" s="63"/>
      <c r="E162" s="80"/>
      <c r="F162" s="17"/>
      <c r="G162" s="17"/>
      <c r="H162" s="29"/>
      <c r="I162" s="85"/>
      <c r="J162" s="17"/>
      <c r="K162" s="36"/>
      <c r="L162" s="17"/>
      <c r="M162" s="15"/>
      <c r="N162" s="17"/>
      <c r="O162" s="15"/>
      <c r="P162" s="17"/>
      <c r="Q162" s="15"/>
      <c r="R162" s="17"/>
      <c r="S162" s="122"/>
      <c r="T162" s="80" t="s">
        <v>306</v>
      </c>
      <c r="U162" s="16">
        <v>18</v>
      </c>
      <c r="V162" s="163" t="s">
        <v>31</v>
      </c>
      <c r="W162" s="16">
        <v>16</v>
      </c>
      <c r="X162" s="15">
        <f t="shared" si="33"/>
        <v>0.8888888888888888</v>
      </c>
      <c r="Y162" s="16">
        <v>10</v>
      </c>
      <c r="Z162" s="15">
        <f t="shared" si="34"/>
        <v>0.5555555555555556</v>
      </c>
      <c r="AA162" s="16">
        <v>5</v>
      </c>
      <c r="AB162" s="15">
        <f t="shared" si="35"/>
        <v>0.2777777777777778</v>
      </c>
      <c r="AC162" s="16">
        <v>0</v>
      </c>
      <c r="AD162" s="15">
        <f t="shared" si="36"/>
        <v>0</v>
      </c>
      <c r="AE162" s="16">
        <v>7</v>
      </c>
      <c r="AF162" s="15">
        <f t="shared" si="37"/>
        <v>0.3888888888888889</v>
      </c>
      <c r="AG162" s="16">
        <v>3</v>
      </c>
      <c r="AH162" s="16" t="s">
        <v>105</v>
      </c>
      <c r="AI162" s="29">
        <f t="shared" si="38"/>
        <v>0</v>
      </c>
    </row>
    <row r="163" spans="2:35" s="101" customFormat="1" ht="12" thickBot="1">
      <c r="B163" s="69"/>
      <c r="C163" s="183"/>
      <c r="D163" s="73" t="s">
        <v>45</v>
      </c>
      <c r="E163" s="96"/>
      <c r="F163" s="97">
        <f>SUM(F158:F162)</f>
        <v>274</v>
      </c>
      <c r="G163" s="97">
        <f>SUM(G158:G162)</f>
        <v>159</v>
      </c>
      <c r="H163" s="79">
        <f>SUM(G163/F163)</f>
        <v>0.5802919708029197</v>
      </c>
      <c r="I163" s="98">
        <f>SUM(I158:I162)</f>
        <v>50</v>
      </c>
      <c r="J163" s="99">
        <f>SUM(J158:J162)</f>
        <v>50</v>
      </c>
      <c r="K163" s="76">
        <f t="shared" si="27"/>
        <v>1</v>
      </c>
      <c r="L163" s="99">
        <f>SUM(L158:L162)</f>
        <v>33</v>
      </c>
      <c r="M163" s="77">
        <f t="shared" si="29"/>
        <v>0.66</v>
      </c>
      <c r="N163" s="99">
        <f>SUM(N158:N162)</f>
        <v>10</v>
      </c>
      <c r="O163" s="77">
        <f t="shared" si="30"/>
        <v>0.2</v>
      </c>
      <c r="P163" s="99">
        <f>SUM(P158:P162)</f>
        <v>2</v>
      </c>
      <c r="Q163" s="77">
        <f t="shared" si="28"/>
        <v>0.2</v>
      </c>
      <c r="R163" s="99">
        <f>SUM(R158:R162)</f>
        <v>0</v>
      </c>
      <c r="S163" s="123">
        <f t="shared" si="31"/>
        <v>0</v>
      </c>
      <c r="T163" s="127"/>
      <c r="U163" s="25">
        <f>SUM(U158:U162)</f>
        <v>530</v>
      </c>
      <c r="V163" s="30"/>
      <c r="W163" s="25">
        <f>SUM(W158:W162)</f>
        <v>114</v>
      </c>
      <c r="X163" s="30">
        <f t="shared" si="33"/>
        <v>0.21509433962264152</v>
      </c>
      <c r="Y163" s="25">
        <f>SUM(Y158:Y162)</f>
        <v>50</v>
      </c>
      <c r="Z163" s="30">
        <f t="shared" si="34"/>
        <v>0.09433962264150944</v>
      </c>
      <c r="AA163" s="25">
        <f>SUM(AA158:AA162)</f>
        <v>114</v>
      </c>
      <c r="AB163" s="30">
        <f t="shared" si="35"/>
        <v>0.21509433962264152</v>
      </c>
      <c r="AC163" s="25">
        <f>SUM(AC158:AC162)</f>
        <v>39</v>
      </c>
      <c r="AD163" s="30">
        <f t="shared" si="36"/>
        <v>0.07358490566037736</v>
      </c>
      <c r="AE163" s="25">
        <f>SUM(AE158:AE162)</f>
        <v>262</v>
      </c>
      <c r="AF163" s="30">
        <f t="shared" si="37"/>
        <v>0.49433962264150944</v>
      </c>
      <c r="AG163" s="25">
        <f>SUM(AG158:AG162)</f>
        <v>111</v>
      </c>
      <c r="AH163" s="25">
        <f>SUM(AH158:AH162)</f>
        <v>0</v>
      </c>
      <c r="AI163" s="26">
        <f t="shared" si="38"/>
        <v>0</v>
      </c>
    </row>
    <row r="164" spans="2:35" s="11" customFormat="1" ht="13.5" thickBot="1">
      <c r="B164" s="111"/>
      <c r="C164" s="184"/>
      <c r="D164" s="112" t="s">
        <v>40</v>
      </c>
      <c r="E164" s="113"/>
      <c r="F164" s="114">
        <f>SUM(F163,F157,F155,F152,F149,F145,F142,F137,F129,F126,F123,F120,F116,F114,F110,F107)</f>
        <v>16926</v>
      </c>
      <c r="G164" s="114">
        <f>SUM(G163,G157,G155,G152,G149,G145,G142,G137,G129,G126,G123,G120,G116,G114,G110,G107)</f>
        <v>9288</v>
      </c>
      <c r="H164" s="115">
        <f>SUM(G164/F164)</f>
        <v>0.5487415809996455</v>
      </c>
      <c r="I164" s="116">
        <f>SUM(I163,I157,I155,I152,I149,I145,I142,I137,I129,I126,I123,I120,I116,I114,I110,I107)</f>
        <v>1692</v>
      </c>
      <c r="J164" s="114">
        <f>SUM(J163,J157,J155,J152,J149,J145,J142,J137,J129,J126,J123,J120,J116,J114,J110,J107)</f>
        <v>1593</v>
      </c>
      <c r="K164" s="117">
        <f>SUM(J164/I164)</f>
        <v>0.9414893617021277</v>
      </c>
      <c r="L164" s="114">
        <f>SUM(L163,L157,L155,L152,L149,L145,L142,L137,L129,L126,L123,L120,L116,L114,L110,L107)</f>
        <v>1197</v>
      </c>
      <c r="M164" s="117">
        <f t="shared" si="29"/>
        <v>0.7074468085106383</v>
      </c>
      <c r="N164" s="114">
        <f>SUM(N163,N157,N155,N152,N149,N145,N142,N137,N129,N126,N123,N120,N116,N114,N110,N107)</f>
        <v>408</v>
      </c>
      <c r="O164" s="117">
        <f t="shared" si="30"/>
        <v>0.24113475177304963</v>
      </c>
      <c r="P164" s="114">
        <f>SUM(P163,P157,P155,P152,P149,P145,P142,P137,P129,P126,P123,P120,P116,P114,P110,P107)</f>
        <v>46</v>
      </c>
      <c r="Q164" s="120">
        <f t="shared" si="28"/>
        <v>0.11274509803921569</v>
      </c>
      <c r="R164" s="114">
        <f>SUM(R163,R157,R155,R152,R149,R145,R142,R137,R129,R126,R123,R120,R116,R114,R110,R107)</f>
        <v>11</v>
      </c>
      <c r="S164" s="206">
        <f t="shared" si="31"/>
        <v>0.02696078431372549</v>
      </c>
      <c r="T164" s="121"/>
      <c r="U164" s="119">
        <f>SUM(U163,U157,U155,U152,U149,U145,U142,U131,U132,U133,U134,U135,U136,U107)</f>
        <v>32731</v>
      </c>
      <c r="V164" s="118"/>
      <c r="W164" s="119">
        <f>SUM(W163,W157,W155,W152,W149,W145,W142,W131,W132,W133,W134,W135,W136,W107)</f>
        <v>12538</v>
      </c>
      <c r="X164" s="120">
        <f>SUM(W164/U164)</f>
        <v>0.3830619290580795</v>
      </c>
      <c r="Y164" s="119">
        <f>SUM(Y163,Y157,Y155,Y152,Y149,Y145,Y142,Y131,Y132,Y133,Y134,Y135,Y136,Y107)</f>
        <v>4644</v>
      </c>
      <c r="Z164" s="120">
        <f>SUM(Y164/U164)</f>
        <v>0.14188384100699641</v>
      </c>
      <c r="AA164" s="119">
        <f>SUM(AA163,AA157,AA155,AA152,AA149,AA145,AA142,AA131,AA132,AA133,AA134,AA135,AA136,AA107)</f>
        <v>6036</v>
      </c>
      <c r="AB164" s="120">
        <f t="shared" si="35"/>
        <v>0.18441233081787908</v>
      </c>
      <c r="AC164" s="119">
        <f>SUM(AC163,AC157,AC155,AC152,AC149,AC145,AC142,AC131,AC132,AC133,AC134,AC135,AC136,AC107)</f>
        <v>2193</v>
      </c>
      <c r="AD164" s="120">
        <f>SUM(AC164/U164)</f>
        <v>0.06700070269774831</v>
      </c>
      <c r="AE164" s="119">
        <f>SUM(AE163,AE157,AE155,AE152,AE149,AE145,AE142,AE131,AE132,AE133,AE134,AE135,AE136,AE107)</f>
        <v>16211</v>
      </c>
      <c r="AF164" s="120">
        <f t="shared" si="37"/>
        <v>0.4952797042559042</v>
      </c>
      <c r="AG164" s="119">
        <f>SUM(AG163,AG157,AG155,AG152,AG149,AG145,AG142,AG131,AG132,AG133,AG134,AG135,AG136,AG107)</f>
        <v>6343</v>
      </c>
      <c r="AH164" s="119">
        <f>SUM(AH163,AH157,AH155,AH152,AH149,AH145,AH142,AH131,AH132,AH133,AH134,AH135,AH136,AH107)</f>
        <v>1581</v>
      </c>
      <c r="AI164" s="115">
        <f>SUM(AH164/AG164)</f>
        <v>0.24925114299227494</v>
      </c>
    </row>
    <row r="165" spans="2:35" s="11" customFormat="1" ht="13.5" thickBot="1">
      <c r="B165" s="103"/>
      <c r="C165" s="109"/>
      <c r="D165" s="104"/>
      <c r="E165" s="105"/>
      <c r="F165" s="106"/>
      <c r="G165" s="106"/>
      <c r="H165" s="107"/>
      <c r="I165" s="106"/>
      <c r="J165" s="106"/>
      <c r="K165" s="108"/>
      <c r="L165" s="106"/>
      <c r="M165" s="108"/>
      <c r="N165" s="106"/>
      <c r="O165" s="108"/>
      <c r="P165" s="106"/>
      <c r="Q165" s="107"/>
      <c r="R165" s="106"/>
      <c r="S165" s="107"/>
      <c r="T165" s="104"/>
      <c r="U165" s="104"/>
      <c r="V165" s="109"/>
      <c r="W165" s="104"/>
      <c r="X165" s="107"/>
      <c r="Y165" s="104"/>
      <c r="Z165" s="107"/>
      <c r="AA165" s="104"/>
      <c r="AB165" s="107"/>
      <c r="AC165" s="104"/>
      <c r="AD165" s="107"/>
      <c r="AE165" s="104"/>
      <c r="AF165" s="107"/>
      <c r="AG165" s="104"/>
      <c r="AH165" s="104"/>
      <c r="AI165" s="110"/>
    </row>
    <row r="166" spans="2:35" s="9" customFormat="1" ht="11.25">
      <c r="B166" s="45" t="s">
        <v>99</v>
      </c>
      <c r="C166" s="182">
        <v>2018</v>
      </c>
      <c r="D166" s="63" t="s">
        <v>168</v>
      </c>
      <c r="E166" s="80" t="s">
        <v>60</v>
      </c>
      <c r="F166" s="81">
        <v>600</v>
      </c>
      <c r="G166" s="81">
        <v>254</v>
      </c>
      <c r="H166" s="29">
        <f aca="true" t="shared" si="40" ref="H166:H172">SUM(G166/F166)</f>
        <v>0.42333333333333334</v>
      </c>
      <c r="I166" s="64">
        <v>67</v>
      </c>
      <c r="J166" s="17">
        <v>51</v>
      </c>
      <c r="K166" s="36">
        <f t="shared" si="27"/>
        <v>0.7611940298507462</v>
      </c>
      <c r="L166" s="17">
        <v>51</v>
      </c>
      <c r="M166" s="15">
        <f t="shared" si="29"/>
        <v>0.7611940298507462</v>
      </c>
      <c r="N166" s="17">
        <v>38</v>
      </c>
      <c r="O166" s="15">
        <f t="shared" si="30"/>
        <v>0.5671641791044776</v>
      </c>
      <c r="P166" s="17">
        <v>1</v>
      </c>
      <c r="Q166" s="15">
        <f t="shared" si="28"/>
        <v>0.02631578947368421</v>
      </c>
      <c r="R166" s="17">
        <v>1</v>
      </c>
      <c r="S166" s="122">
        <f t="shared" si="31"/>
        <v>0.02631578947368421</v>
      </c>
      <c r="T166" s="125" t="s">
        <v>168</v>
      </c>
      <c r="U166" s="59">
        <v>1440</v>
      </c>
      <c r="V166" s="162" t="s">
        <v>29</v>
      </c>
      <c r="W166" s="59">
        <v>634</v>
      </c>
      <c r="X166" s="58">
        <f t="shared" si="33"/>
        <v>0.44027777777777777</v>
      </c>
      <c r="Y166" s="59">
        <v>26</v>
      </c>
      <c r="Z166" s="58">
        <f t="shared" si="34"/>
        <v>0.018055555555555554</v>
      </c>
      <c r="AA166" s="59">
        <v>216</v>
      </c>
      <c r="AB166" s="58">
        <f t="shared" si="35"/>
        <v>0.15</v>
      </c>
      <c r="AC166" s="59">
        <v>130</v>
      </c>
      <c r="AD166" s="58">
        <f t="shared" si="36"/>
        <v>0.09027777777777778</v>
      </c>
      <c r="AE166" s="59">
        <v>565</v>
      </c>
      <c r="AF166" s="58">
        <f t="shared" si="37"/>
        <v>0.3923611111111111</v>
      </c>
      <c r="AG166" s="59">
        <v>240</v>
      </c>
      <c r="AH166" s="59">
        <v>3</v>
      </c>
      <c r="AI166" s="60">
        <f t="shared" si="38"/>
        <v>0.0125</v>
      </c>
    </row>
    <row r="167" spans="2:35" s="9" customFormat="1" ht="11.25">
      <c r="B167" s="45"/>
      <c r="C167" s="182"/>
      <c r="D167" s="63"/>
      <c r="E167" s="80" t="s">
        <v>43</v>
      </c>
      <c r="F167" s="81">
        <v>81</v>
      </c>
      <c r="G167" s="81">
        <v>52</v>
      </c>
      <c r="H167" s="29">
        <f t="shared" si="40"/>
        <v>0.6419753086419753</v>
      </c>
      <c r="I167" s="64"/>
      <c r="J167" s="17"/>
      <c r="K167" s="36" t="e">
        <f t="shared" si="27"/>
        <v>#DIV/0!</v>
      </c>
      <c r="L167" s="17"/>
      <c r="M167" s="15"/>
      <c r="N167" s="17"/>
      <c r="O167" s="15"/>
      <c r="P167" s="17"/>
      <c r="Q167" s="15"/>
      <c r="R167" s="17"/>
      <c r="S167" s="122"/>
      <c r="T167" s="84"/>
      <c r="U167" s="16"/>
      <c r="V167" s="163"/>
      <c r="W167" s="16"/>
      <c r="X167" s="15"/>
      <c r="Y167" s="16"/>
      <c r="Z167" s="15"/>
      <c r="AA167" s="71"/>
      <c r="AB167" s="15"/>
      <c r="AC167" s="16"/>
      <c r="AD167" s="15"/>
      <c r="AE167" s="71"/>
      <c r="AF167" s="15"/>
      <c r="AG167" s="16"/>
      <c r="AH167" s="71"/>
      <c r="AI167" s="29"/>
    </row>
    <row r="168" spans="2:35" s="101" customFormat="1" ht="11.25">
      <c r="B168" s="69"/>
      <c r="C168" s="183"/>
      <c r="D168" s="73" t="s">
        <v>45</v>
      </c>
      <c r="E168" s="96"/>
      <c r="F168" s="97">
        <f>SUM(F166:F167)</f>
        <v>681</v>
      </c>
      <c r="G168" s="97">
        <f>SUM(G166:G167)</f>
        <v>306</v>
      </c>
      <c r="H168" s="79">
        <f t="shared" si="40"/>
        <v>0.44933920704845814</v>
      </c>
      <c r="I168" s="98">
        <f>SUM(I166:I167)</f>
        <v>67</v>
      </c>
      <c r="J168" s="99">
        <f>SUM(J166:J167)</f>
        <v>51</v>
      </c>
      <c r="K168" s="76">
        <f t="shared" si="27"/>
        <v>0.7611940298507462</v>
      </c>
      <c r="L168" s="99">
        <f>SUM(L166:L167)</f>
        <v>51</v>
      </c>
      <c r="M168" s="77">
        <f t="shared" si="29"/>
        <v>0.7611940298507462</v>
      </c>
      <c r="N168" s="99">
        <f>SUM(N166:N167)</f>
        <v>38</v>
      </c>
      <c r="O168" s="77">
        <f t="shared" si="30"/>
        <v>0.5671641791044776</v>
      </c>
      <c r="P168" s="99">
        <f>SUM(P166:P167)</f>
        <v>1</v>
      </c>
      <c r="Q168" s="77">
        <f t="shared" si="28"/>
        <v>0.02631578947368421</v>
      </c>
      <c r="R168" s="99">
        <f>SUM(R166:R167)</f>
        <v>1</v>
      </c>
      <c r="S168" s="123">
        <f t="shared" si="31"/>
        <v>0.02631578947368421</v>
      </c>
      <c r="T168" s="126"/>
      <c r="U168" s="100">
        <f>SUM(U166:U167)</f>
        <v>1440</v>
      </c>
      <c r="V168" s="77"/>
      <c r="W168" s="100">
        <f>SUM(W166:W167)</f>
        <v>634</v>
      </c>
      <c r="X168" s="77">
        <f t="shared" si="33"/>
        <v>0.44027777777777777</v>
      </c>
      <c r="Y168" s="100">
        <f>SUM(Y166:Y167)</f>
        <v>26</v>
      </c>
      <c r="Z168" s="77">
        <f t="shared" si="34"/>
        <v>0.018055555555555554</v>
      </c>
      <c r="AA168" s="100">
        <f>SUM(AA166:AA167)</f>
        <v>216</v>
      </c>
      <c r="AB168" s="77">
        <f t="shared" si="35"/>
        <v>0.15</v>
      </c>
      <c r="AC168" s="100">
        <f>SUM(AC166:AC167)</f>
        <v>130</v>
      </c>
      <c r="AD168" s="77">
        <f t="shared" si="36"/>
        <v>0.09027777777777778</v>
      </c>
      <c r="AE168" s="100">
        <f>SUM(AE166:AE167)</f>
        <v>565</v>
      </c>
      <c r="AF168" s="77">
        <f t="shared" si="37"/>
        <v>0.3923611111111111</v>
      </c>
      <c r="AG168" s="100">
        <f>SUM(AG166:AG167)</f>
        <v>240</v>
      </c>
      <c r="AH168" s="100">
        <f>SUM(AH166:AH167)</f>
        <v>3</v>
      </c>
      <c r="AI168" s="79">
        <f t="shared" si="38"/>
        <v>0.0125</v>
      </c>
    </row>
    <row r="169" spans="2:35" s="9" customFormat="1" ht="11.25">
      <c r="B169" s="50"/>
      <c r="C169" s="182">
        <v>2019</v>
      </c>
      <c r="D169" s="63" t="s">
        <v>310</v>
      </c>
      <c r="E169" s="80" t="s">
        <v>60</v>
      </c>
      <c r="F169" s="81">
        <v>338</v>
      </c>
      <c r="G169" s="81">
        <v>202</v>
      </c>
      <c r="H169" s="29">
        <f t="shared" si="40"/>
        <v>0.5976331360946746</v>
      </c>
      <c r="I169" s="64">
        <v>50</v>
      </c>
      <c r="J169" s="17">
        <v>50</v>
      </c>
      <c r="K169" s="36">
        <f t="shared" si="27"/>
        <v>1</v>
      </c>
      <c r="L169" s="17">
        <v>45</v>
      </c>
      <c r="M169" s="15">
        <f t="shared" si="29"/>
        <v>0.9</v>
      </c>
      <c r="N169" s="17">
        <v>15</v>
      </c>
      <c r="O169" s="15">
        <f t="shared" si="30"/>
        <v>0.3</v>
      </c>
      <c r="P169" s="17">
        <v>5</v>
      </c>
      <c r="Q169" s="15">
        <f t="shared" si="28"/>
        <v>0.3333333333333333</v>
      </c>
      <c r="R169" s="17">
        <v>1</v>
      </c>
      <c r="S169" s="122">
        <f t="shared" si="31"/>
        <v>0.06666666666666667</v>
      </c>
      <c r="T169" s="84" t="s">
        <v>310</v>
      </c>
      <c r="U169" s="16">
        <v>887</v>
      </c>
      <c r="V169" s="163" t="s">
        <v>30</v>
      </c>
      <c r="W169" s="16">
        <v>692</v>
      </c>
      <c r="X169" s="15">
        <f t="shared" si="33"/>
        <v>0.7801578354002254</v>
      </c>
      <c r="Y169" s="16">
        <v>349</v>
      </c>
      <c r="Z169" s="15">
        <f t="shared" si="34"/>
        <v>0.39346110484780156</v>
      </c>
      <c r="AA169" s="16">
        <v>114</v>
      </c>
      <c r="AB169" s="15">
        <f t="shared" si="35"/>
        <v>0.12852311161217586</v>
      </c>
      <c r="AC169" s="16">
        <v>21</v>
      </c>
      <c r="AD169" s="15">
        <f t="shared" si="36"/>
        <v>0.02367531003382187</v>
      </c>
      <c r="AE169" s="16">
        <v>385</v>
      </c>
      <c r="AF169" s="15">
        <f t="shared" si="37"/>
        <v>0.43404735062006766</v>
      </c>
      <c r="AG169" s="16">
        <v>125</v>
      </c>
      <c r="AH169" s="16">
        <v>1</v>
      </c>
      <c r="AI169" s="29">
        <f t="shared" si="38"/>
        <v>0.008</v>
      </c>
    </row>
    <row r="170" spans="2:35" s="101" customFormat="1" ht="11.25">
      <c r="B170" s="69"/>
      <c r="C170" s="183"/>
      <c r="D170" s="73" t="s">
        <v>45</v>
      </c>
      <c r="E170" s="96"/>
      <c r="F170" s="97">
        <f>SUM(F169)</f>
        <v>338</v>
      </c>
      <c r="G170" s="97">
        <f>SUM(G169)</f>
        <v>202</v>
      </c>
      <c r="H170" s="79">
        <f t="shared" si="40"/>
        <v>0.5976331360946746</v>
      </c>
      <c r="I170" s="98">
        <f>SUM(I169)</f>
        <v>50</v>
      </c>
      <c r="J170" s="99">
        <f>SUM(J169)</f>
        <v>50</v>
      </c>
      <c r="K170" s="76">
        <f t="shared" si="27"/>
        <v>1</v>
      </c>
      <c r="L170" s="99">
        <f>SUM(L169)</f>
        <v>45</v>
      </c>
      <c r="M170" s="77">
        <f t="shared" si="29"/>
        <v>0.9</v>
      </c>
      <c r="N170" s="99">
        <f>SUM(N169)</f>
        <v>15</v>
      </c>
      <c r="O170" s="77">
        <f t="shared" si="30"/>
        <v>0.3</v>
      </c>
      <c r="P170" s="99">
        <f>SUM(P169)</f>
        <v>5</v>
      </c>
      <c r="Q170" s="77">
        <f t="shared" si="28"/>
        <v>0.3333333333333333</v>
      </c>
      <c r="R170" s="99">
        <f>SUM(R169:R169)</f>
        <v>1</v>
      </c>
      <c r="S170" s="123">
        <f t="shared" si="31"/>
        <v>0.06666666666666667</v>
      </c>
      <c r="T170" s="126"/>
      <c r="U170" s="100">
        <f>SUM(U169)</f>
        <v>887</v>
      </c>
      <c r="V170" s="77"/>
      <c r="W170" s="100">
        <f>SUM(W169)</f>
        <v>692</v>
      </c>
      <c r="X170" s="77">
        <f t="shared" si="33"/>
        <v>0.7801578354002254</v>
      </c>
      <c r="Y170" s="100">
        <f>SUM(Y169)</f>
        <v>349</v>
      </c>
      <c r="Z170" s="77">
        <f t="shared" si="34"/>
        <v>0.39346110484780156</v>
      </c>
      <c r="AA170" s="100">
        <f>SUM(AA169)</f>
        <v>114</v>
      </c>
      <c r="AB170" s="77">
        <f t="shared" si="35"/>
        <v>0.12852311161217586</v>
      </c>
      <c r="AC170" s="100">
        <f>SUM(AC169)</f>
        <v>21</v>
      </c>
      <c r="AD170" s="77">
        <f t="shared" si="36"/>
        <v>0.02367531003382187</v>
      </c>
      <c r="AE170" s="100">
        <f>SUM(AE169)</f>
        <v>385</v>
      </c>
      <c r="AF170" s="77">
        <f t="shared" si="37"/>
        <v>0.43404735062006766</v>
      </c>
      <c r="AG170" s="100">
        <f>SUM(AG169)</f>
        <v>125</v>
      </c>
      <c r="AH170" s="100">
        <f>SUM(AH169)</f>
        <v>1</v>
      </c>
      <c r="AI170" s="79">
        <f t="shared" si="38"/>
        <v>0.008</v>
      </c>
    </row>
    <row r="171" spans="2:35" s="9" customFormat="1" ht="11.25">
      <c r="B171" s="50"/>
      <c r="C171" s="182">
        <v>2020</v>
      </c>
      <c r="D171" s="63" t="s">
        <v>169</v>
      </c>
      <c r="E171" s="80" t="s">
        <v>60</v>
      </c>
      <c r="F171" s="81">
        <v>465</v>
      </c>
      <c r="G171" s="81">
        <v>134</v>
      </c>
      <c r="H171" s="29">
        <f t="shared" si="40"/>
        <v>0.28817204301075267</v>
      </c>
      <c r="I171" s="64">
        <v>87</v>
      </c>
      <c r="J171" s="17">
        <v>86</v>
      </c>
      <c r="K171" s="36">
        <f t="shared" si="27"/>
        <v>0.9885057471264368</v>
      </c>
      <c r="L171" s="17">
        <v>86</v>
      </c>
      <c r="M171" s="15">
        <f t="shared" si="29"/>
        <v>0.9885057471264368</v>
      </c>
      <c r="N171" s="17">
        <v>15</v>
      </c>
      <c r="O171" s="15">
        <f t="shared" si="30"/>
        <v>0.1724137931034483</v>
      </c>
      <c r="P171" s="17">
        <v>3</v>
      </c>
      <c r="Q171" s="15">
        <f t="shared" si="28"/>
        <v>0.2</v>
      </c>
      <c r="R171" s="17">
        <v>3</v>
      </c>
      <c r="S171" s="122">
        <f t="shared" si="31"/>
        <v>0.2</v>
      </c>
      <c r="T171" s="84" t="s">
        <v>169</v>
      </c>
      <c r="U171" s="16">
        <v>407</v>
      </c>
      <c r="V171" s="163" t="s">
        <v>30</v>
      </c>
      <c r="W171" s="16">
        <v>330</v>
      </c>
      <c r="X171" s="15">
        <f t="shared" si="33"/>
        <v>0.8108108108108109</v>
      </c>
      <c r="Y171" s="16">
        <v>134</v>
      </c>
      <c r="Z171" s="15">
        <f t="shared" si="34"/>
        <v>0.32923832923832924</v>
      </c>
      <c r="AA171" s="16">
        <v>118</v>
      </c>
      <c r="AB171" s="15">
        <f t="shared" si="35"/>
        <v>0.28992628992628994</v>
      </c>
      <c r="AC171" s="16">
        <v>76</v>
      </c>
      <c r="AD171" s="15">
        <f t="shared" si="36"/>
        <v>0.18673218673218672</v>
      </c>
      <c r="AE171" s="16">
        <v>177</v>
      </c>
      <c r="AF171" s="15">
        <f t="shared" si="37"/>
        <v>0.4348894348894349</v>
      </c>
      <c r="AG171" s="16">
        <v>63</v>
      </c>
      <c r="AH171" s="16" t="s">
        <v>105</v>
      </c>
      <c r="AI171" s="29">
        <f t="shared" si="38"/>
        <v>0</v>
      </c>
    </row>
    <row r="172" spans="2:35" s="9" customFormat="1" ht="11.25">
      <c r="B172" s="50"/>
      <c r="C172" s="182"/>
      <c r="D172" s="63"/>
      <c r="E172" s="80" t="s">
        <v>61</v>
      </c>
      <c r="F172" s="81">
        <v>466</v>
      </c>
      <c r="G172" s="81">
        <v>141</v>
      </c>
      <c r="H172" s="29">
        <f t="shared" si="40"/>
        <v>0.30257510729613735</v>
      </c>
      <c r="I172" s="64"/>
      <c r="J172" s="17"/>
      <c r="K172" s="36"/>
      <c r="L172" s="17"/>
      <c r="M172" s="15"/>
      <c r="N172" s="17"/>
      <c r="O172" s="15"/>
      <c r="P172" s="17"/>
      <c r="Q172" s="15"/>
      <c r="R172" s="17"/>
      <c r="S172" s="122"/>
      <c r="T172" s="84" t="s">
        <v>170</v>
      </c>
      <c r="U172" s="16">
        <v>276</v>
      </c>
      <c r="V172" s="163" t="s">
        <v>29</v>
      </c>
      <c r="W172" s="16">
        <v>227</v>
      </c>
      <c r="X172" s="15">
        <f t="shared" si="33"/>
        <v>0.822463768115942</v>
      </c>
      <c r="Y172" s="16">
        <v>176</v>
      </c>
      <c r="Z172" s="15">
        <f t="shared" si="34"/>
        <v>0.6376811594202898</v>
      </c>
      <c r="AA172" s="16">
        <v>114</v>
      </c>
      <c r="AB172" s="15">
        <f t="shared" si="35"/>
        <v>0.41304347826086957</v>
      </c>
      <c r="AC172" s="16">
        <v>12</v>
      </c>
      <c r="AD172" s="15">
        <f t="shared" si="36"/>
        <v>0.043478260869565216</v>
      </c>
      <c r="AE172" s="16">
        <v>132</v>
      </c>
      <c r="AF172" s="15">
        <f t="shared" si="37"/>
        <v>0.4782608695652174</v>
      </c>
      <c r="AG172" s="16">
        <v>45</v>
      </c>
      <c r="AH172" s="16" t="s">
        <v>105</v>
      </c>
      <c r="AI172" s="29">
        <f t="shared" si="38"/>
        <v>0</v>
      </c>
    </row>
    <row r="173" spans="2:35" s="9" customFormat="1" ht="11.25">
      <c r="B173" s="50"/>
      <c r="C173" s="182"/>
      <c r="D173" s="63"/>
      <c r="E173" s="80"/>
      <c r="F173" s="81"/>
      <c r="G173" s="81"/>
      <c r="H173" s="29"/>
      <c r="I173" s="64"/>
      <c r="J173" s="17"/>
      <c r="K173" s="36"/>
      <c r="L173" s="17"/>
      <c r="M173" s="15"/>
      <c r="N173" s="17"/>
      <c r="O173" s="15"/>
      <c r="P173" s="17"/>
      <c r="Q173" s="15"/>
      <c r="R173" s="17"/>
      <c r="S173" s="122"/>
      <c r="T173" s="84" t="s">
        <v>171</v>
      </c>
      <c r="U173" s="16">
        <v>312</v>
      </c>
      <c r="V173" s="163" t="s">
        <v>30</v>
      </c>
      <c r="W173" s="16">
        <v>269</v>
      </c>
      <c r="X173" s="15">
        <f t="shared" si="33"/>
        <v>0.8621794871794872</v>
      </c>
      <c r="Y173" s="16">
        <v>187</v>
      </c>
      <c r="Z173" s="15">
        <f t="shared" si="34"/>
        <v>0.5993589743589743</v>
      </c>
      <c r="AA173" s="16">
        <v>141</v>
      </c>
      <c r="AB173" s="15">
        <f t="shared" si="35"/>
        <v>0.4519230769230769</v>
      </c>
      <c r="AC173" s="16">
        <v>12</v>
      </c>
      <c r="AD173" s="15">
        <f t="shared" si="36"/>
        <v>0.038461538461538464</v>
      </c>
      <c r="AE173" s="16">
        <v>159</v>
      </c>
      <c r="AF173" s="15">
        <f t="shared" si="37"/>
        <v>0.5096153846153846</v>
      </c>
      <c r="AG173" s="16">
        <v>61</v>
      </c>
      <c r="AH173" s="16" t="s">
        <v>105</v>
      </c>
      <c r="AI173" s="29">
        <f t="shared" si="38"/>
        <v>0</v>
      </c>
    </row>
    <row r="174" spans="2:35" s="9" customFormat="1" ht="11.25">
      <c r="B174" s="50"/>
      <c r="C174" s="182"/>
      <c r="D174" s="63"/>
      <c r="E174" s="80"/>
      <c r="F174" s="81"/>
      <c r="G174" s="81"/>
      <c r="H174" s="29"/>
      <c r="I174" s="64"/>
      <c r="J174" s="17"/>
      <c r="K174" s="36"/>
      <c r="L174" s="17"/>
      <c r="M174" s="15"/>
      <c r="N174" s="17"/>
      <c r="O174" s="15"/>
      <c r="P174" s="17"/>
      <c r="Q174" s="15"/>
      <c r="R174" s="17"/>
      <c r="S174" s="122"/>
      <c r="T174" s="84" t="s">
        <v>55</v>
      </c>
      <c r="U174" s="16">
        <v>368</v>
      </c>
      <c r="V174" s="163" t="s">
        <v>29</v>
      </c>
      <c r="W174" s="16">
        <v>304</v>
      </c>
      <c r="X174" s="15">
        <f t="shared" si="33"/>
        <v>0.8260869565217391</v>
      </c>
      <c r="Y174" s="16">
        <v>199</v>
      </c>
      <c r="Z174" s="15">
        <f t="shared" si="34"/>
        <v>0.5407608695652174</v>
      </c>
      <c r="AA174" s="16">
        <v>140</v>
      </c>
      <c r="AB174" s="15">
        <f t="shared" si="35"/>
        <v>0.3804347826086957</v>
      </c>
      <c r="AC174" s="16">
        <v>41</v>
      </c>
      <c r="AD174" s="15">
        <f t="shared" si="36"/>
        <v>0.11141304347826086</v>
      </c>
      <c r="AE174" s="16">
        <v>173</v>
      </c>
      <c r="AF174" s="15">
        <f t="shared" si="37"/>
        <v>0.4701086956521739</v>
      </c>
      <c r="AG174" s="16">
        <v>56</v>
      </c>
      <c r="AH174" s="16" t="s">
        <v>105</v>
      </c>
      <c r="AI174" s="29">
        <f t="shared" si="38"/>
        <v>0</v>
      </c>
    </row>
    <row r="175" spans="2:35" s="101" customFormat="1" ht="11.25">
      <c r="B175" s="69"/>
      <c r="C175" s="183"/>
      <c r="D175" s="73" t="s">
        <v>45</v>
      </c>
      <c r="E175" s="96"/>
      <c r="F175" s="97">
        <f>SUM(F171:F174)</f>
        <v>931</v>
      </c>
      <c r="G175" s="97">
        <f>SUM(G171:G174)</f>
        <v>275</v>
      </c>
      <c r="H175" s="79">
        <f aca="true" t="shared" si="41" ref="H175:H180">SUM(G175/F175)</f>
        <v>0.2953813104189044</v>
      </c>
      <c r="I175" s="98">
        <f>SUM(I171:I174)</f>
        <v>87</v>
      </c>
      <c r="J175" s="99">
        <f>SUM(J171:J174)</f>
        <v>86</v>
      </c>
      <c r="K175" s="76">
        <f t="shared" si="27"/>
        <v>0.9885057471264368</v>
      </c>
      <c r="L175" s="99">
        <f>SUM(L171:L174)</f>
        <v>86</v>
      </c>
      <c r="M175" s="77">
        <f t="shared" si="29"/>
        <v>0.9885057471264368</v>
      </c>
      <c r="N175" s="99">
        <f>SUM(N171:N174)</f>
        <v>15</v>
      </c>
      <c r="O175" s="77">
        <f t="shared" si="30"/>
        <v>0.1724137931034483</v>
      </c>
      <c r="P175" s="99">
        <f>SUM(P171:P174)</f>
        <v>3</v>
      </c>
      <c r="Q175" s="77">
        <f t="shared" si="28"/>
        <v>0.2</v>
      </c>
      <c r="R175" s="99">
        <f>SUM(R171:R174)</f>
        <v>3</v>
      </c>
      <c r="S175" s="123">
        <f t="shared" si="31"/>
        <v>0.2</v>
      </c>
      <c r="T175" s="126"/>
      <c r="U175" s="100">
        <f>SUM(U171:U174)</f>
        <v>1363</v>
      </c>
      <c r="V175" s="77"/>
      <c r="W175" s="100">
        <f>SUM(W171:W174)</f>
        <v>1130</v>
      </c>
      <c r="X175" s="77">
        <f t="shared" si="33"/>
        <v>0.8290535583272194</v>
      </c>
      <c r="Y175" s="100">
        <f>SUM(Y171:Y174)</f>
        <v>696</v>
      </c>
      <c r="Z175" s="77">
        <f t="shared" si="34"/>
        <v>0.5106382978723404</v>
      </c>
      <c r="AA175" s="100">
        <f>SUM(AA171:AA174)</f>
        <v>513</v>
      </c>
      <c r="AB175" s="77">
        <f t="shared" si="35"/>
        <v>0.3763756419662509</v>
      </c>
      <c r="AC175" s="100">
        <f>SUM(AC171:AC174)</f>
        <v>141</v>
      </c>
      <c r="AD175" s="77">
        <f t="shared" si="36"/>
        <v>0.10344827586206896</v>
      </c>
      <c r="AE175" s="100">
        <f>SUM(AE171:AE174)</f>
        <v>641</v>
      </c>
      <c r="AF175" s="77">
        <f t="shared" si="37"/>
        <v>0.4702861335289802</v>
      </c>
      <c r="AG175" s="100">
        <f>SUM(AG171:AG174)</f>
        <v>225</v>
      </c>
      <c r="AH175" s="100">
        <f>SUM(AH171:AH174)</f>
        <v>0</v>
      </c>
      <c r="AI175" s="79">
        <f t="shared" si="38"/>
        <v>0</v>
      </c>
    </row>
    <row r="176" spans="2:35" s="9" customFormat="1" ht="11.25">
      <c r="B176" s="50"/>
      <c r="C176" s="182">
        <v>2021</v>
      </c>
      <c r="D176" s="63" t="s">
        <v>172</v>
      </c>
      <c r="E176" s="80" t="s">
        <v>60</v>
      </c>
      <c r="F176" s="81">
        <v>557</v>
      </c>
      <c r="G176" s="81">
        <v>346</v>
      </c>
      <c r="H176" s="29">
        <f t="shared" si="41"/>
        <v>0.6211849192100538</v>
      </c>
      <c r="I176" s="64">
        <v>55</v>
      </c>
      <c r="J176" s="17">
        <v>40</v>
      </c>
      <c r="K176" s="36">
        <f t="shared" si="27"/>
        <v>0.7272727272727273</v>
      </c>
      <c r="L176" s="17">
        <v>36</v>
      </c>
      <c r="M176" s="15">
        <f t="shared" si="29"/>
        <v>0.6545454545454545</v>
      </c>
      <c r="N176" s="17">
        <v>16</v>
      </c>
      <c r="O176" s="15">
        <f t="shared" si="30"/>
        <v>0.2909090909090909</v>
      </c>
      <c r="P176" s="17">
        <v>0</v>
      </c>
      <c r="Q176" s="15">
        <f t="shared" si="28"/>
        <v>0</v>
      </c>
      <c r="R176" s="17">
        <v>0</v>
      </c>
      <c r="S176" s="122">
        <f t="shared" si="31"/>
        <v>0</v>
      </c>
      <c r="T176" s="84" t="s">
        <v>172</v>
      </c>
      <c r="U176" s="16">
        <v>1359</v>
      </c>
      <c r="V176" s="163" t="s">
        <v>29</v>
      </c>
      <c r="W176" s="16">
        <v>243</v>
      </c>
      <c r="X176" s="15">
        <f t="shared" si="33"/>
        <v>0.17880794701986755</v>
      </c>
      <c r="Y176" s="16">
        <v>2</v>
      </c>
      <c r="Z176" s="15">
        <f t="shared" si="34"/>
        <v>0.0014716703458425313</v>
      </c>
      <c r="AA176" s="16">
        <v>241</v>
      </c>
      <c r="AB176" s="15">
        <f t="shared" si="35"/>
        <v>0.17733627667402502</v>
      </c>
      <c r="AC176" s="16">
        <v>48</v>
      </c>
      <c r="AD176" s="15">
        <f t="shared" si="36"/>
        <v>0.03532008830022075</v>
      </c>
      <c r="AE176" s="16">
        <v>545</v>
      </c>
      <c r="AF176" s="15">
        <f t="shared" si="37"/>
        <v>0.4010301692420898</v>
      </c>
      <c r="AG176" s="16">
        <v>227</v>
      </c>
      <c r="AH176" s="16">
        <v>6</v>
      </c>
      <c r="AI176" s="29">
        <f t="shared" si="38"/>
        <v>0.02643171806167401</v>
      </c>
    </row>
    <row r="177" spans="2:35" s="101" customFormat="1" ht="11.25">
      <c r="B177" s="69"/>
      <c r="C177" s="183"/>
      <c r="D177" s="73" t="s">
        <v>45</v>
      </c>
      <c r="E177" s="96"/>
      <c r="F177" s="97">
        <f>SUM(F176)</f>
        <v>557</v>
      </c>
      <c r="G177" s="97">
        <f>SUM(G176:G176)</f>
        <v>346</v>
      </c>
      <c r="H177" s="79">
        <f t="shared" si="41"/>
        <v>0.6211849192100538</v>
      </c>
      <c r="I177" s="98">
        <f>SUM(I176:I176)</f>
        <v>55</v>
      </c>
      <c r="J177" s="99">
        <f>SUM(J176:J176)</f>
        <v>40</v>
      </c>
      <c r="K177" s="76">
        <f t="shared" si="27"/>
        <v>0.7272727272727273</v>
      </c>
      <c r="L177" s="99">
        <f>SUM(L176:L176)</f>
        <v>36</v>
      </c>
      <c r="M177" s="77">
        <f t="shared" si="29"/>
        <v>0.6545454545454545</v>
      </c>
      <c r="N177" s="99">
        <f>SUM(N176:N176)</f>
        <v>16</v>
      </c>
      <c r="O177" s="77">
        <f t="shared" si="30"/>
        <v>0.2909090909090909</v>
      </c>
      <c r="P177" s="99">
        <f>SUM(P176:P176)</f>
        <v>0</v>
      </c>
      <c r="Q177" s="77">
        <f t="shared" si="28"/>
        <v>0</v>
      </c>
      <c r="R177" s="99">
        <f>SUM(R176:R176)</f>
        <v>0</v>
      </c>
      <c r="S177" s="123">
        <f t="shared" si="31"/>
        <v>0</v>
      </c>
      <c r="T177" s="126"/>
      <c r="U177" s="100">
        <f>SUM(U176:U176)</f>
        <v>1359</v>
      </c>
      <c r="V177" s="77"/>
      <c r="W177" s="100">
        <f>SUM(W176:W176)</f>
        <v>243</v>
      </c>
      <c r="X177" s="77">
        <f t="shared" si="33"/>
        <v>0.17880794701986755</v>
      </c>
      <c r="Y177" s="100">
        <f>SUM(Y176:Y176)</f>
        <v>2</v>
      </c>
      <c r="Z177" s="77">
        <f t="shared" si="34"/>
        <v>0.0014716703458425313</v>
      </c>
      <c r="AA177" s="100">
        <f>SUM(AA176:AA176)</f>
        <v>241</v>
      </c>
      <c r="AB177" s="77">
        <f t="shared" si="35"/>
        <v>0.17733627667402502</v>
      </c>
      <c r="AC177" s="100">
        <f>SUM(AC176:AC176)</f>
        <v>48</v>
      </c>
      <c r="AD177" s="77">
        <f t="shared" si="36"/>
        <v>0.03532008830022075</v>
      </c>
      <c r="AE177" s="100">
        <f>SUM(AE176:AE176)</f>
        <v>545</v>
      </c>
      <c r="AF177" s="77">
        <f t="shared" si="37"/>
        <v>0.4010301692420898</v>
      </c>
      <c r="AG177" s="100">
        <f>SUM(AG176:AG176)</f>
        <v>227</v>
      </c>
      <c r="AH177" s="100">
        <f>SUM(AH176:AH176)</f>
        <v>6</v>
      </c>
      <c r="AI177" s="79">
        <f t="shared" si="38"/>
        <v>0.02643171806167401</v>
      </c>
    </row>
    <row r="178" spans="2:35" s="9" customFormat="1" ht="11.25">
      <c r="B178" s="50"/>
      <c r="C178" s="182">
        <v>2022</v>
      </c>
      <c r="D178" s="63" t="s">
        <v>173</v>
      </c>
      <c r="E178" s="80" t="s">
        <v>60</v>
      </c>
      <c r="F178" s="81">
        <v>259</v>
      </c>
      <c r="G178" s="81">
        <v>139</v>
      </c>
      <c r="H178" s="29">
        <f t="shared" si="41"/>
        <v>0.5366795366795367</v>
      </c>
      <c r="I178" s="64">
        <v>50</v>
      </c>
      <c r="J178" s="17">
        <v>50</v>
      </c>
      <c r="K178" s="36">
        <f t="shared" si="27"/>
        <v>1</v>
      </c>
      <c r="L178" s="17">
        <v>36</v>
      </c>
      <c r="M178" s="15">
        <f t="shared" si="29"/>
        <v>0.72</v>
      </c>
      <c r="N178" s="17">
        <v>10</v>
      </c>
      <c r="O178" s="15">
        <f t="shared" si="30"/>
        <v>0.2</v>
      </c>
      <c r="P178" s="17">
        <v>0</v>
      </c>
      <c r="Q178" s="15">
        <f t="shared" si="28"/>
        <v>0</v>
      </c>
      <c r="R178" s="17">
        <v>0</v>
      </c>
      <c r="S178" s="122">
        <f t="shared" si="31"/>
        <v>0</v>
      </c>
      <c r="T178" s="84" t="s">
        <v>173</v>
      </c>
      <c r="U178" s="16">
        <v>617</v>
      </c>
      <c r="V178" s="163" t="s">
        <v>29</v>
      </c>
      <c r="W178" s="16">
        <v>503</v>
      </c>
      <c r="X178" s="15">
        <f t="shared" si="33"/>
        <v>0.8152350081037277</v>
      </c>
      <c r="Y178" s="16">
        <v>290</v>
      </c>
      <c r="Z178" s="15">
        <f t="shared" si="34"/>
        <v>0.4700162074554295</v>
      </c>
      <c r="AA178" s="16">
        <v>67</v>
      </c>
      <c r="AB178" s="15">
        <f t="shared" si="35"/>
        <v>0.1085899513776337</v>
      </c>
      <c r="AC178" s="16">
        <v>14</v>
      </c>
      <c r="AD178" s="15">
        <f t="shared" si="36"/>
        <v>0.022690437601296597</v>
      </c>
      <c r="AE178" s="16">
        <v>252</v>
      </c>
      <c r="AF178" s="15">
        <f t="shared" si="37"/>
        <v>0.40842787682333875</v>
      </c>
      <c r="AG178" s="16">
        <v>92</v>
      </c>
      <c r="AH178" s="16" t="s">
        <v>105</v>
      </c>
      <c r="AI178" s="29">
        <f t="shared" si="38"/>
        <v>0</v>
      </c>
    </row>
    <row r="179" spans="2:35" s="101" customFormat="1" ht="11.25">
      <c r="B179" s="69"/>
      <c r="C179" s="183"/>
      <c r="D179" s="73" t="s">
        <v>45</v>
      </c>
      <c r="E179" s="96"/>
      <c r="F179" s="97">
        <f>SUM(F178:F178)</f>
        <v>259</v>
      </c>
      <c r="G179" s="97">
        <f>SUM(G178:G178)</f>
        <v>139</v>
      </c>
      <c r="H179" s="79">
        <f t="shared" si="41"/>
        <v>0.5366795366795367</v>
      </c>
      <c r="I179" s="98">
        <f>SUM(I178:I178)</f>
        <v>50</v>
      </c>
      <c r="J179" s="99">
        <f>SUM(J178:J178)</f>
        <v>50</v>
      </c>
      <c r="K179" s="76">
        <f t="shared" si="27"/>
        <v>1</v>
      </c>
      <c r="L179" s="99">
        <f>SUM(L178:L178)</f>
        <v>36</v>
      </c>
      <c r="M179" s="77">
        <f t="shared" si="29"/>
        <v>0.72</v>
      </c>
      <c r="N179" s="99">
        <f>SUM(N178:N178)</f>
        <v>10</v>
      </c>
      <c r="O179" s="77">
        <f t="shared" si="30"/>
        <v>0.2</v>
      </c>
      <c r="P179" s="99">
        <f>SUM(P178:P178)</f>
        <v>0</v>
      </c>
      <c r="Q179" s="77">
        <f t="shared" si="28"/>
        <v>0</v>
      </c>
      <c r="R179" s="99">
        <f>SUM(R178:R178)</f>
        <v>0</v>
      </c>
      <c r="S179" s="123">
        <f t="shared" si="31"/>
        <v>0</v>
      </c>
      <c r="T179" s="126"/>
      <c r="U179" s="100">
        <f>SUM(U178:U178)</f>
        <v>617</v>
      </c>
      <c r="V179" s="77"/>
      <c r="W179" s="100">
        <f>SUM(W178:W178)</f>
        <v>503</v>
      </c>
      <c r="X179" s="77">
        <f t="shared" si="33"/>
        <v>0.8152350081037277</v>
      </c>
      <c r="Y179" s="100">
        <f>SUM(Y178:Y178)</f>
        <v>290</v>
      </c>
      <c r="Z179" s="77">
        <f t="shared" si="34"/>
        <v>0.4700162074554295</v>
      </c>
      <c r="AA179" s="100">
        <f>SUM(AA178:AA178)</f>
        <v>67</v>
      </c>
      <c r="AB179" s="77">
        <f t="shared" si="35"/>
        <v>0.1085899513776337</v>
      </c>
      <c r="AC179" s="100">
        <f>SUM(AC178:AC178)</f>
        <v>14</v>
      </c>
      <c r="AD179" s="77">
        <f t="shared" si="36"/>
        <v>0.022690437601296597</v>
      </c>
      <c r="AE179" s="100">
        <f>SUM(AE178:AE178)</f>
        <v>252</v>
      </c>
      <c r="AF179" s="77">
        <f t="shared" si="37"/>
        <v>0.40842787682333875</v>
      </c>
      <c r="AG179" s="100">
        <f>SUM(AG178:AG178)</f>
        <v>92</v>
      </c>
      <c r="AH179" s="100">
        <f>SUM(AH178:AH178)</f>
        <v>0</v>
      </c>
      <c r="AI179" s="79">
        <f t="shared" si="38"/>
        <v>0</v>
      </c>
    </row>
    <row r="180" spans="2:35" s="9" customFormat="1" ht="11.25">
      <c r="B180" s="50"/>
      <c r="C180" s="182">
        <v>2023</v>
      </c>
      <c r="D180" s="63" t="s">
        <v>174</v>
      </c>
      <c r="E180" s="80" t="s">
        <v>60</v>
      </c>
      <c r="F180" s="81">
        <v>318</v>
      </c>
      <c r="G180" s="81">
        <v>183</v>
      </c>
      <c r="H180" s="29">
        <f t="shared" si="41"/>
        <v>0.5754716981132075</v>
      </c>
      <c r="I180" s="64">
        <v>50</v>
      </c>
      <c r="J180" s="17">
        <v>50</v>
      </c>
      <c r="K180" s="36">
        <f t="shared" si="27"/>
        <v>1</v>
      </c>
      <c r="L180" s="17">
        <v>29</v>
      </c>
      <c r="M180" s="15">
        <f t="shared" si="29"/>
        <v>0.58</v>
      </c>
      <c r="N180" s="17">
        <v>6</v>
      </c>
      <c r="O180" s="15">
        <f t="shared" si="30"/>
        <v>0.12</v>
      </c>
      <c r="P180" s="17">
        <v>0</v>
      </c>
      <c r="Q180" s="15">
        <f t="shared" si="28"/>
        <v>0</v>
      </c>
      <c r="R180" s="17">
        <v>0</v>
      </c>
      <c r="S180" s="122">
        <f t="shared" si="31"/>
        <v>0</v>
      </c>
      <c r="T180" s="84" t="s">
        <v>174</v>
      </c>
      <c r="U180" s="16">
        <v>743</v>
      </c>
      <c r="V180" s="163" t="s">
        <v>30</v>
      </c>
      <c r="W180" s="16">
        <v>602</v>
      </c>
      <c r="X180" s="15">
        <f t="shared" si="33"/>
        <v>0.8102288021534321</v>
      </c>
      <c r="Y180" s="16">
        <v>360</v>
      </c>
      <c r="Z180" s="15">
        <f t="shared" si="34"/>
        <v>0.4845222072678331</v>
      </c>
      <c r="AA180" s="16">
        <v>109</v>
      </c>
      <c r="AB180" s="15">
        <f t="shared" si="35"/>
        <v>0.14670255720053835</v>
      </c>
      <c r="AC180" s="16">
        <v>28</v>
      </c>
      <c r="AD180" s="15">
        <f t="shared" si="36"/>
        <v>0.03768506056527591</v>
      </c>
      <c r="AE180" s="16">
        <v>340</v>
      </c>
      <c r="AF180" s="15">
        <f t="shared" si="37"/>
        <v>0.4576043068640646</v>
      </c>
      <c r="AG180" s="16">
        <v>104</v>
      </c>
      <c r="AH180" s="16" t="s">
        <v>105</v>
      </c>
      <c r="AI180" s="29">
        <f t="shared" si="38"/>
        <v>0</v>
      </c>
    </row>
    <row r="181" spans="2:35" s="9" customFormat="1" ht="11.25">
      <c r="B181" s="50"/>
      <c r="C181" s="182"/>
      <c r="D181" s="63"/>
      <c r="E181" s="80"/>
      <c r="F181" s="81"/>
      <c r="G181" s="81"/>
      <c r="H181" s="29"/>
      <c r="I181" s="64"/>
      <c r="J181" s="17"/>
      <c r="K181" s="36"/>
      <c r="L181" s="17"/>
      <c r="M181" s="15"/>
      <c r="N181" s="17"/>
      <c r="O181" s="15"/>
      <c r="P181" s="17"/>
      <c r="Q181" s="15"/>
      <c r="R181" s="17"/>
      <c r="S181" s="122"/>
      <c r="T181" s="84" t="s">
        <v>175</v>
      </c>
      <c r="U181" s="16">
        <v>98</v>
      </c>
      <c r="V181" s="163" t="s">
        <v>30</v>
      </c>
      <c r="W181" s="16">
        <v>79</v>
      </c>
      <c r="X181" s="15">
        <f t="shared" si="33"/>
        <v>0.8061224489795918</v>
      </c>
      <c r="Y181" s="16">
        <v>18</v>
      </c>
      <c r="Z181" s="15">
        <f t="shared" si="34"/>
        <v>0.1836734693877551</v>
      </c>
      <c r="AA181" s="16">
        <v>16</v>
      </c>
      <c r="AB181" s="15">
        <f t="shared" si="35"/>
        <v>0.16326530612244897</v>
      </c>
      <c r="AC181" s="16">
        <v>0</v>
      </c>
      <c r="AD181" s="15">
        <f t="shared" si="36"/>
        <v>0</v>
      </c>
      <c r="AE181" s="16">
        <v>40</v>
      </c>
      <c r="AF181" s="15">
        <f t="shared" si="37"/>
        <v>0.40816326530612246</v>
      </c>
      <c r="AG181" s="16">
        <v>12</v>
      </c>
      <c r="AH181" s="16" t="s">
        <v>105</v>
      </c>
      <c r="AI181" s="29">
        <f t="shared" si="38"/>
        <v>0</v>
      </c>
    </row>
    <row r="182" spans="2:35" s="101" customFormat="1" ht="11.25">
      <c r="B182" s="69"/>
      <c r="C182" s="183"/>
      <c r="D182" s="73" t="s">
        <v>45</v>
      </c>
      <c r="E182" s="96"/>
      <c r="F182" s="97">
        <f>SUM(F180:F181)</f>
        <v>318</v>
      </c>
      <c r="G182" s="97">
        <f>SUM(G180:G181)</f>
        <v>183</v>
      </c>
      <c r="H182" s="79">
        <f>SUM(G182/F182)</f>
        <v>0.5754716981132075</v>
      </c>
      <c r="I182" s="98">
        <f>SUM(I180:I181)</f>
        <v>50</v>
      </c>
      <c r="J182" s="99">
        <f>SUM(J180:J181)</f>
        <v>50</v>
      </c>
      <c r="K182" s="76">
        <f t="shared" si="27"/>
        <v>1</v>
      </c>
      <c r="L182" s="99">
        <f>SUM(L180:L181)</f>
        <v>29</v>
      </c>
      <c r="M182" s="77">
        <f t="shared" si="29"/>
        <v>0.58</v>
      </c>
      <c r="N182" s="99">
        <f>SUM(N180:N181)</f>
        <v>6</v>
      </c>
      <c r="O182" s="77">
        <f t="shared" si="30"/>
        <v>0.12</v>
      </c>
      <c r="P182" s="99">
        <f>SUM(P180:P181)</f>
        <v>0</v>
      </c>
      <c r="Q182" s="77">
        <f t="shared" si="28"/>
        <v>0</v>
      </c>
      <c r="R182" s="99">
        <f>SUM(R180:R181)</f>
        <v>0</v>
      </c>
      <c r="S182" s="123">
        <f t="shared" si="31"/>
        <v>0</v>
      </c>
      <c r="T182" s="126"/>
      <c r="U182" s="100">
        <f>SUM(U180:U181)</f>
        <v>841</v>
      </c>
      <c r="V182" s="77"/>
      <c r="W182" s="100">
        <f>SUM(W180:W181)</f>
        <v>681</v>
      </c>
      <c r="X182" s="77">
        <f t="shared" si="33"/>
        <v>0.8097502972651606</v>
      </c>
      <c r="Y182" s="100">
        <f>SUM(Y180:Y181)</f>
        <v>378</v>
      </c>
      <c r="Z182" s="77">
        <f t="shared" si="34"/>
        <v>0.44946492271105826</v>
      </c>
      <c r="AA182" s="100">
        <f>SUM(AA180:AA181)</f>
        <v>125</v>
      </c>
      <c r="AB182" s="77">
        <f t="shared" si="35"/>
        <v>0.14863258026159334</v>
      </c>
      <c r="AC182" s="100">
        <f>SUM(AC180:AC181)</f>
        <v>28</v>
      </c>
      <c r="AD182" s="77">
        <f t="shared" si="36"/>
        <v>0.03329369797859691</v>
      </c>
      <c r="AE182" s="100">
        <f>SUM(AE180:AE181)</f>
        <v>380</v>
      </c>
      <c r="AF182" s="77">
        <f t="shared" si="37"/>
        <v>0.4518430439952438</v>
      </c>
      <c r="AG182" s="100">
        <f>SUM(AG180:AG181)</f>
        <v>116</v>
      </c>
      <c r="AH182" s="100">
        <f>SUM(AH180:AH181)</f>
        <v>0</v>
      </c>
      <c r="AI182" s="79">
        <f t="shared" si="38"/>
        <v>0</v>
      </c>
    </row>
    <row r="183" spans="2:35" s="9" customFormat="1" ht="11.25">
      <c r="B183" s="50"/>
      <c r="C183" s="182">
        <v>2024</v>
      </c>
      <c r="D183" s="63" t="s">
        <v>176</v>
      </c>
      <c r="E183" s="80" t="s">
        <v>60</v>
      </c>
      <c r="F183" s="81">
        <v>669</v>
      </c>
      <c r="G183" s="81">
        <v>233</v>
      </c>
      <c r="H183" s="29">
        <f>SUM(G183/F183)</f>
        <v>0.3482810164424514</v>
      </c>
      <c r="I183" s="64">
        <v>130</v>
      </c>
      <c r="J183" s="17">
        <v>84</v>
      </c>
      <c r="K183" s="36">
        <f t="shared" si="27"/>
        <v>0.6461538461538462</v>
      </c>
      <c r="L183" s="17">
        <v>79</v>
      </c>
      <c r="M183" s="15">
        <f t="shared" si="29"/>
        <v>0.6076923076923076</v>
      </c>
      <c r="N183" s="17">
        <v>25</v>
      </c>
      <c r="O183" s="15">
        <f t="shared" si="30"/>
        <v>0.19230769230769232</v>
      </c>
      <c r="P183" s="17">
        <v>5</v>
      </c>
      <c r="Q183" s="15">
        <f t="shared" si="28"/>
        <v>0.2</v>
      </c>
      <c r="R183" s="17">
        <v>5</v>
      </c>
      <c r="S183" s="122">
        <f t="shared" si="31"/>
        <v>0.2</v>
      </c>
      <c r="T183" s="84" t="s">
        <v>176</v>
      </c>
      <c r="U183" s="16">
        <v>1938</v>
      </c>
      <c r="V183" s="163" t="s">
        <v>29</v>
      </c>
      <c r="W183" s="16">
        <v>1594</v>
      </c>
      <c r="X183" s="15">
        <f t="shared" si="33"/>
        <v>0.8224974200206399</v>
      </c>
      <c r="Y183" s="16">
        <v>554</v>
      </c>
      <c r="Z183" s="15">
        <f t="shared" si="34"/>
        <v>0.28586171310629516</v>
      </c>
      <c r="AA183" s="16">
        <v>586</v>
      </c>
      <c r="AB183" s="15">
        <f t="shared" si="35"/>
        <v>0.3023735810113519</v>
      </c>
      <c r="AC183" s="16">
        <v>25</v>
      </c>
      <c r="AD183" s="15">
        <f t="shared" si="36"/>
        <v>0.012899896800825593</v>
      </c>
      <c r="AE183" s="16">
        <v>874</v>
      </c>
      <c r="AF183" s="15">
        <f t="shared" si="37"/>
        <v>0.45098039215686275</v>
      </c>
      <c r="AG183" s="16">
        <v>315</v>
      </c>
      <c r="AH183" s="16" t="s">
        <v>105</v>
      </c>
      <c r="AI183" s="29">
        <f t="shared" si="38"/>
        <v>0</v>
      </c>
    </row>
    <row r="184" spans="2:35" s="9" customFormat="1" ht="11.25">
      <c r="B184" s="50"/>
      <c r="C184" s="182"/>
      <c r="D184" s="63"/>
      <c r="E184" s="80" t="s">
        <v>61</v>
      </c>
      <c r="F184" s="81">
        <v>669</v>
      </c>
      <c r="G184" s="81">
        <v>220</v>
      </c>
      <c r="H184" s="29">
        <f>SUM(G184/F184)</f>
        <v>0.32884902840059793</v>
      </c>
      <c r="I184" s="64"/>
      <c r="J184" s="17"/>
      <c r="K184" s="36"/>
      <c r="L184" s="17"/>
      <c r="M184" s="15"/>
      <c r="N184" s="17"/>
      <c r="O184" s="15"/>
      <c r="P184" s="17"/>
      <c r="Q184" s="15"/>
      <c r="R184" s="17"/>
      <c r="S184" s="122"/>
      <c r="T184" s="84" t="s">
        <v>177</v>
      </c>
      <c r="U184" s="16">
        <v>57</v>
      </c>
      <c r="V184" s="163" t="s">
        <v>30</v>
      </c>
      <c r="W184" s="16">
        <v>46</v>
      </c>
      <c r="X184" s="15">
        <f t="shared" si="33"/>
        <v>0.8070175438596491</v>
      </c>
      <c r="Y184" s="16">
        <v>23</v>
      </c>
      <c r="Z184" s="15">
        <f t="shared" si="34"/>
        <v>0.40350877192982454</v>
      </c>
      <c r="AA184" s="16">
        <v>21</v>
      </c>
      <c r="AB184" s="15">
        <f t="shared" si="35"/>
        <v>0.3684210526315789</v>
      </c>
      <c r="AC184" s="16">
        <v>11</v>
      </c>
      <c r="AD184" s="15">
        <f t="shared" si="36"/>
        <v>0.19298245614035087</v>
      </c>
      <c r="AE184" s="16">
        <v>25</v>
      </c>
      <c r="AF184" s="15">
        <f t="shared" si="37"/>
        <v>0.43859649122807015</v>
      </c>
      <c r="AG184" s="16">
        <v>9</v>
      </c>
      <c r="AH184" s="16" t="s">
        <v>105</v>
      </c>
      <c r="AI184" s="29">
        <f t="shared" si="38"/>
        <v>0</v>
      </c>
    </row>
    <row r="185" spans="2:35" s="9" customFormat="1" ht="11.25">
      <c r="B185" s="50"/>
      <c r="C185" s="182"/>
      <c r="D185" s="63"/>
      <c r="E185" s="80"/>
      <c r="F185" s="81"/>
      <c r="G185" s="81"/>
      <c r="H185" s="29"/>
      <c r="I185" s="64"/>
      <c r="J185" s="17"/>
      <c r="K185" s="36"/>
      <c r="L185" s="17"/>
      <c r="M185" s="15"/>
      <c r="N185" s="17"/>
      <c r="O185" s="15"/>
      <c r="P185" s="17"/>
      <c r="Q185" s="15"/>
      <c r="R185" s="17"/>
      <c r="S185" s="122"/>
      <c r="T185" s="84" t="s">
        <v>178</v>
      </c>
      <c r="U185" s="16">
        <v>47</v>
      </c>
      <c r="V185" s="163" t="s">
        <v>30</v>
      </c>
      <c r="W185" s="16">
        <v>40</v>
      </c>
      <c r="X185" s="15">
        <f t="shared" si="33"/>
        <v>0.851063829787234</v>
      </c>
      <c r="Y185" s="16">
        <v>22</v>
      </c>
      <c r="Z185" s="15">
        <f t="shared" si="34"/>
        <v>0.46808510638297873</v>
      </c>
      <c r="AA185" s="16">
        <v>14</v>
      </c>
      <c r="AB185" s="15">
        <f t="shared" si="35"/>
        <v>0.2978723404255319</v>
      </c>
      <c r="AC185" s="16">
        <v>3</v>
      </c>
      <c r="AD185" s="15">
        <f t="shared" si="36"/>
        <v>0.06382978723404255</v>
      </c>
      <c r="AE185" s="16">
        <v>20</v>
      </c>
      <c r="AF185" s="15">
        <f t="shared" si="37"/>
        <v>0.425531914893617</v>
      </c>
      <c r="AG185" s="16">
        <v>9</v>
      </c>
      <c r="AH185" s="16" t="s">
        <v>105</v>
      </c>
      <c r="AI185" s="29">
        <f t="shared" si="38"/>
        <v>0</v>
      </c>
    </row>
    <row r="186" spans="2:35" s="9" customFormat="1" ht="11.25">
      <c r="B186" s="50"/>
      <c r="C186" s="182"/>
      <c r="D186" s="63"/>
      <c r="E186" s="80"/>
      <c r="F186" s="81"/>
      <c r="G186" s="81"/>
      <c r="H186" s="29"/>
      <c r="I186" s="64"/>
      <c r="J186" s="17"/>
      <c r="K186" s="36"/>
      <c r="L186" s="17"/>
      <c r="M186" s="15"/>
      <c r="N186" s="17"/>
      <c r="O186" s="15"/>
      <c r="P186" s="17"/>
      <c r="Q186" s="15"/>
      <c r="R186" s="17"/>
      <c r="S186" s="122"/>
      <c r="T186" s="84" t="s">
        <v>179</v>
      </c>
      <c r="U186" s="16">
        <v>444</v>
      </c>
      <c r="V186" s="163" t="s">
        <v>30</v>
      </c>
      <c r="W186" s="16">
        <v>367</v>
      </c>
      <c r="X186" s="15">
        <f t="shared" si="33"/>
        <v>0.8265765765765766</v>
      </c>
      <c r="Y186" s="16">
        <v>145</v>
      </c>
      <c r="Z186" s="15">
        <f t="shared" si="34"/>
        <v>0.32657657657657657</v>
      </c>
      <c r="AA186" s="16">
        <v>145</v>
      </c>
      <c r="AB186" s="15">
        <f t="shared" si="35"/>
        <v>0.32657657657657657</v>
      </c>
      <c r="AC186" s="16">
        <v>43</v>
      </c>
      <c r="AD186" s="15">
        <f t="shared" si="36"/>
        <v>0.09684684684684684</v>
      </c>
      <c r="AE186" s="16">
        <v>195</v>
      </c>
      <c r="AF186" s="15">
        <f t="shared" si="37"/>
        <v>0.4391891891891892</v>
      </c>
      <c r="AG186" s="16">
        <v>75</v>
      </c>
      <c r="AH186" s="16" t="s">
        <v>105</v>
      </c>
      <c r="AI186" s="29">
        <f t="shared" si="38"/>
        <v>0</v>
      </c>
    </row>
    <row r="187" spans="2:35" s="9" customFormat="1" ht="11.25">
      <c r="B187" s="50"/>
      <c r="C187" s="182"/>
      <c r="D187" s="63"/>
      <c r="E187" s="80"/>
      <c r="F187" s="81"/>
      <c r="G187" s="81"/>
      <c r="H187" s="29"/>
      <c r="I187" s="64"/>
      <c r="J187" s="17"/>
      <c r="K187" s="36"/>
      <c r="L187" s="17"/>
      <c r="M187" s="15"/>
      <c r="N187" s="17"/>
      <c r="O187" s="15"/>
      <c r="P187" s="17"/>
      <c r="Q187" s="15"/>
      <c r="R187" s="17"/>
      <c r="S187" s="122"/>
      <c r="T187" s="80" t="s">
        <v>313</v>
      </c>
      <c r="U187" s="16">
        <v>148</v>
      </c>
      <c r="V187" s="163" t="s">
        <v>30</v>
      </c>
      <c r="W187" s="16">
        <v>111</v>
      </c>
      <c r="X187" s="15">
        <f t="shared" si="33"/>
        <v>0.75</v>
      </c>
      <c r="Y187" s="16">
        <v>48</v>
      </c>
      <c r="Z187" s="15">
        <f t="shared" si="34"/>
        <v>0.32432432432432434</v>
      </c>
      <c r="AA187" s="16">
        <v>39</v>
      </c>
      <c r="AB187" s="15">
        <f t="shared" si="35"/>
        <v>0.2635135135135135</v>
      </c>
      <c r="AC187" s="16">
        <v>7</v>
      </c>
      <c r="AD187" s="15">
        <f t="shared" si="36"/>
        <v>0.0472972972972973</v>
      </c>
      <c r="AE187" s="16">
        <v>64</v>
      </c>
      <c r="AF187" s="15">
        <f t="shared" si="37"/>
        <v>0.43243243243243246</v>
      </c>
      <c r="AG187" s="16">
        <v>26</v>
      </c>
      <c r="AH187" s="16" t="s">
        <v>105</v>
      </c>
      <c r="AI187" s="29">
        <f t="shared" si="38"/>
        <v>0</v>
      </c>
    </row>
    <row r="188" spans="2:35" s="101" customFormat="1" ht="11.25">
      <c r="B188" s="69"/>
      <c r="C188" s="183"/>
      <c r="D188" s="73" t="s">
        <v>45</v>
      </c>
      <c r="E188" s="96"/>
      <c r="F188" s="97">
        <f>SUM(F183:F187)</f>
        <v>1338</v>
      </c>
      <c r="G188" s="97">
        <f>SUM(G183:G187)</f>
        <v>453</v>
      </c>
      <c r="H188" s="79">
        <f>SUM(G188/F188)</f>
        <v>0.33856502242152464</v>
      </c>
      <c r="I188" s="98">
        <f>SUM(I183:I187)</f>
        <v>130</v>
      </c>
      <c r="J188" s="99">
        <f>SUM(J183:J187)</f>
        <v>84</v>
      </c>
      <c r="K188" s="76">
        <f t="shared" si="27"/>
        <v>0.6461538461538462</v>
      </c>
      <c r="L188" s="99">
        <f>SUM(L183:L187)</f>
        <v>79</v>
      </c>
      <c r="M188" s="77">
        <f t="shared" si="29"/>
        <v>0.6076923076923076</v>
      </c>
      <c r="N188" s="99">
        <f>SUM(N183:N187)</f>
        <v>25</v>
      </c>
      <c r="O188" s="77">
        <f t="shared" si="30"/>
        <v>0.19230769230769232</v>
      </c>
      <c r="P188" s="99">
        <f>SUM(P183:P187)</f>
        <v>5</v>
      </c>
      <c r="Q188" s="77">
        <f t="shared" si="28"/>
        <v>0.2</v>
      </c>
      <c r="R188" s="99">
        <f>SUM(R183:R187)</f>
        <v>5</v>
      </c>
      <c r="S188" s="123">
        <f t="shared" si="31"/>
        <v>0.2</v>
      </c>
      <c r="T188" s="126"/>
      <c r="U188" s="100">
        <f>SUM(U183:U187)</f>
        <v>2634</v>
      </c>
      <c r="V188" s="77"/>
      <c r="W188" s="100">
        <f>SUM(W183:W187)</f>
        <v>2158</v>
      </c>
      <c r="X188" s="77">
        <f t="shared" si="33"/>
        <v>0.8192862566438877</v>
      </c>
      <c r="Y188" s="100">
        <f>SUM(Y183:Y187)</f>
        <v>792</v>
      </c>
      <c r="Z188" s="77">
        <f t="shared" si="34"/>
        <v>0.30068337129840544</v>
      </c>
      <c r="AA188" s="100">
        <f>SUM(AA183:AA187)</f>
        <v>805</v>
      </c>
      <c r="AB188" s="77">
        <f t="shared" si="35"/>
        <v>0.3056188306757783</v>
      </c>
      <c r="AC188" s="100">
        <f>SUM(AC183:AC187)</f>
        <v>89</v>
      </c>
      <c r="AD188" s="77">
        <f t="shared" si="36"/>
        <v>0.03378891419893698</v>
      </c>
      <c r="AE188" s="100">
        <f>SUM(AE183:AE187)</f>
        <v>1178</v>
      </c>
      <c r="AF188" s="77">
        <f t="shared" si="37"/>
        <v>0.4472285497342445</v>
      </c>
      <c r="AG188" s="100">
        <f>SUM(AG183:AG187)</f>
        <v>434</v>
      </c>
      <c r="AH188" s="100">
        <f>SUM(AH183:AH187)</f>
        <v>0</v>
      </c>
      <c r="AI188" s="79">
        <f t="shared" si="38"/>
        <v>0</v>
      </c>
    </row>
    <row r="189" spans="2:35" s="9" customFormat="1" ht="11.25">
      <c r="B189" s="50"/>
      <c r="C189" s="182">
        <v>2025</v>
      </c>
      <c r="D189" s="63" t="s">
        <v>180</v>
      </c>
      <c r="E189" s="80" t="s">
        <v>60</v>
      </c>
      <c r="F189" s="81">
        <v>486</v>
      </c>
      <c r="G189" s="81">
        <v>238</v>
      </c>
      <c r="H189" s="29">
        <f>SUM(G189/F189)</f>
        <v>0.4897119341563786</v>
      </c>
      <c r="I189" s="64">
        <v>50</v>
      </c>
      <c r="J189" s="17">
        <v>50</v>
      </c>
      <c r="K189" s="36">
        <f t="shared" si="27"/>
        <v>1</v>
      </c>
      <c r="L189" s="17">
        <v>34</v>
      </c>
      <c r="M189" s="15">
        <f t="shared" si="29"/>
        <v>0.68</v>
      </c>
      <c r="N189" s="17">
        <v>10</v>
      </c>
      <c r="O189" s="15">
        <f t="shared" si="30"/>
        <v>0.2</v>
      </c>
      <c r="P189" s="17">
        <v>0</v>
      </c>
      <c r="Q189" s="15">
        <f t="shared" si="28"/>
        <v>0</v>
      </c>
      <c r="R189" s="17">
        <v>0</v>
      </c>
      <c r="S189" s="122">
        <f t="shared" si="31"/>
        <v>0</v>
      </c>
      <c r="T189" s="84" t="s">
        <v>180</v>
      </c>
      <c r="U189" s="16">
        <v>603</v>
      </c>
      <c r="V189" s="163" t="s">
        <v>30</v>
      </c>
      <c r="W189" s="16">
        <v>475</v>
      </c>
      <c r="X189" s="15">
        <f t="shared" si="33"/>
        <v>0.7877280265339967</v>
      </c>
      <c r="Y189" s="16">
        <v>299</v>
      </c>
      <c r="Z189" s="15">
        <f t="shared" si="34"/>
        <v>0.49585406301824214</v>
      </c>
      <c r="AA189" s="16">
        <v>191</v>
      </c>
      <c r="AB189" s="15">
        <f t="shared" si="35"/>
        <v>0.3167495854063018</v>
      </c>
      <c r="AC189" s="16">
        <v>0</v>
      </c>
      <c r="AD189" s="15">
        <f t="shared" si="36"/>
        <v>0</v>
      </c>
      <c r="AE189" s="16">
        <v>247</v>
      </c>
      <c r="AF189" s="15">
        <f t="shared" si="37"/>
        <v>0.4096185737976783</v>
      </c>
      <c r="AG189" s="16">
        <v>96</v>
      </c>
      <c r="AH189" s="16" t="s">
        <v>105</v>
      </c>
      <c r="AI189" s="29">
        <f t="shared" si="38"/>
        <v>0</v>
      </c>
    </row>
    <row r="190" spans="2:35" s="9" customFormat="1" ht="11.25">
      <c r="B190" s="50"/>
      <c r="C190" s="182"/>
      <c r="D190" s="63"/>
      <c r="E190" s="84"/>
      <c r="F190" s="61"/>
      <c r="G190" s="61"/>
      <c r="H190" s="87"/>
      <c r="I190" s="64"/>
      <c r="J190" s="17"/>
      <c r="K190" s="36"/>
      <c r="L190" s="17"/>
      <c r="M190" s="15"/>
      <c r="N190" s="17"/>
      <c r="O190" s="15"/>
      <c r="P190" s="17"/>
      <c r="Q190" s="15"/>
      <c r="R190" s="17"/>
      <c r="S190" s="122"/>
      <c r="T190" s="84" t="s">
        <v>181</v>
      </c>
      <c r="U190" s="16">
        <v>168</v>
      </c>
      <c r="V190" s="163" t="s">
        <v>29</v>
      </c>
      <c r="W190" s="16">
        <v>131</v>
      </c>
      <c r="X190" s="15">
        <f t="shared" si="33"/>
        <v>0.7797619047619048</v>
      </c>
      <c r="Y190" s="16">
        <v>94</v>
      </c>
      <c r="Z190" s="15">
        <f t="shared" si="34"/>
        <v>0.5595238095238095</v>
      </c>
      <c r="AA190" s="16">
        <v>62</v>
      </c>
      <c r="AB190" s="15">
        <f t="shared" si="35"/>
        <v>0.36904761904761907</v>
      </c>
      <c r="AC190" s="16">
        <v>0</v>
      </c>
      <c r="AD190" s="15">
        <f t="shared" si="36"/>
        <v>0</v>
      </c>
      <c r="AE190" s="16">
        <v>66</v>
      </c>
      <c r="AF190" s="15">
        <f t="shared" si="37"/>
        <v>0.39285714285714285</v>
      </c>
      <c r="AG190" s="16">
        <v>26</v>
      </c>
      <c r="AH190" s="16" t="s">
        <v>105</v>
      </c>
      <c r="AI190" s="29">
        <f t="shared" si="38"/>
        <v>0</v>
      </c>
    </row>
    <row r="191" spans="2:35" s="9" customFormat="1" ht="11.25">
      <c r="B191" s="50"/>
      <c r="C191" s="182"/>
      <c r="D191" s="63"/>
      <c r="E191" s="84"/>
      <c r="F191" s="61"/>
      <c r="G191" s="61"/>
      <c r="H191" s="87"/>
      <c r="I191" s="64"/>
      <c r="J191" s="17"/>
      <c r="K191" s="36"/>
      <c r="L191" s="17"/>
      <c r="M191" s="15"/>
      <c r="N191" s="17"/>
      <c r="O191" s="15"/>
      <c r="P191" s="17"/>
      <c r="Q191" s="15"/>
      <c r="R191" s="17"/>
      <c r="S191" s="122"/>
      <c r="T191" s="84" t="s">
        <v>182</v>
      </c>
      <c r="U191" s="16">
        <v>103</v>
      </c>
      <c r="V191" s="163" t="s">
        <v>29</v>
      </c>
      <c r="W191" s="16">
        <v>86</v>
      </c>
      <c r="X191" s="15">
        <f t="shared" si="33"/>
        <v>0.8349514563106796</v>
      </c>
      <c r="Y191" s="16">
        <v>68</v>
      </c>
      <c r="Z191" s="15">
        <f t="shared" si="34"/>
        <v>0.6601941747572816</v>
      </c>
      <c r="AA191" s="16">
        <v>43</v>
      </c>
      <c r="AB191" s="15">
        <f t="shared" si="35"/>
        <v>0.4174757281553398</v>
      </c>
      <c r="AC191" s="16">
        <v>0</v>
      </c>
      <c r="AD191" s="15">
        <f t="shared" si="36"/>
        <v>0</v>
      </c>
      <c r="AE191" s="16">
        <v>50</v>
      </c>
      <c r="AF191" s="15">
        <f t="shared" si="37"/>
        <v>0.4854368932038835</v>
      </c>
      <c r="AG191" s="16">
        <v>17</v>
      </c>
      <c r="AH191" s="16" t="s">
        <v>105</v>
      </c>
      <c r="AI191" s="29">
        <f t="shared" si="38"/>
        <v>0</v>
      </c>
    </row>
    <row r="192" spans="2:35" s="9" customFormat="1" ht="11.25">
      <c r="B192" s="50"/>
      <c r="C192" s="182"/>
      <c r="D192" s="63"/>
      <c r="E192" s="84"/>
      <c r="F192" s="61"/>
      <c r="G192" s="61"/>
      <c r="H192" s="87"/>
      <c r="I192" s="64"/>
      <c r="J192" s="17"/>
      <c r="K192" s="36"/>
      <c r="L192" s="17"/>
      <c r="M192" s="15"/>
      <c r="N192" s="17"/>
      <c r="O192" s="15"/>
      <c r="P192" s="17"/>
      <c r="Q192" s="15"/>
      <c r="R192" s="17"/>
      <c r="S192" s="122"/>
      <c r="T192" s="84" t="s">
        <v>183</v>
      </c>
      <c r="U192" s="16">
        <v>147</v>
      </c>
      <c r="V192" s="163" t="s">
        <v>30</v>
      </c>
      <c r="W192" s="16">
        <v>116</v>
      </c>
      <c r="X192" s="15">
        <f t="shared" si="33"/>
        <v>0.7891156462585034</v>
      </c>
      <c r="Y192" s="16">
        <v>86</v>
      </c>
      <c r="Z192" s="15">
        <f t="shared" si="34"/>
        <v>0.5850340136054422</v>
      </c>
      <c r="AA192" s="16">
        <v>60</v>
      </c>
      <c r="AB192" s="15">
        <f t="shared" si="35"/>
        <v>0.40816326530612246</v>
      </c>
      <c r="AC192" s="16">
        <v>0</v>
      </c>
      <c r="AD192" s="15">
        <f t="shared" si="36"/>
        <v>0</v>
      </c>
      <c r="AE192" s="16">
        <v>65</v>
      </c>
      <c r="AF192" s="15">
        <f t="shared" si="37"/>
        <v>0.4421768707482993</v>
      </c>
      <c r="AG192" s="16">
        <v>20</v>
      </c>
      <c r="AH192" s="16" t="s">
        <v>105</v>
      </c>
      <c r="AI192" s="29">
        <f t="shared" si="38"/>
        <v>0</v>
      </c>
    </row>
    <row r="193" spans="2:35" s="101" customFormat="1" ht="11.25">
      <c r="B193" s="69"/>
      <c r="C193" s="183"/>
      <c r="D193" s="73" t="s">
        <v>45</v>
      </c>
      <c r="E193" s="96"/>
      <c r="F193" s="97">
        <f>SUM(F189:F192)</f>
        <v>486</v>
      </c>
      <c r="G193" s="97">
        <f>SUM(G189:G192)</f>
        <v>238</v>
      </c>
      <c r="H193" s="79">
        <f>SUM(G193/F193)</f>
        <v>0.4897119341563786</v>
      </c>
      <c r="I193" s="98">
        <f>SUM(I189:I192)</f>
        <v>50</v>
      </c>
      <c r="J193" s="99">
        <f>SUM(J189:J192)</f>
        <v>50</v>
      </c>
      <c r="K193" s="76">
        <f aca="true" t="shared" si="42" ref="K193:K248">SUM(J193/I193)</f>
        <v>1</v>
      </c>
      <c r="L193" s="99">
        <f>SUM(L189:L192)</f>
        <v>34</v>
      </c>
      <c r="M193" s="77">
        <f t="shared" si="29"/>
        <v>0.68</v>
      </c>
      <c r="N193" s="99">
        <f>SUM(N189:N192)</f>
        <v>10</v>
      </c>
      <c r="O193" s="77">
        <f t="shared" si="30"/>
        <v>0.2</v>
      </c>
      <c r="P193" s="99">
        <f>SUM(P189:P192)</f>
        <v>0</v>
      </c>
      <c r="Q193" s="77">
        <f t="shared" si="28"/>
        <v>0</v>
      </c>
      <c r="R193" s="99">
        <f>SUM(R189:R192)</f>
        <v>0</v>
      </c>
      <c r="S193" s="123">
        <f t="shared" si="31"/>
        <v>0</v>
      </c>
      <c r="T193" s="126"/>
      <c r="U193" s="100">
        <f>SUM(U189:U192)</f>
        <v>1021</v>
      </c>
      <c r="V193" s="77"/>
      <c r="W193" s="100">
        <f>SUM(W189:W192)</f>
        <v>808</v>
      </c>
      <c r="X193" s="77">
        <f t="shared" si="33"/>
        <v>0.791380999020568</v>
      </c>
      <c r="Y193" s="100">
        <f>SUM(Y189:Y192)</f>
        <v>547</v>
      </c>
      <c r="Z193" s="77">
        <f t="shared" si="34"/>
        <v>0.5357492654260528</v>
      </c>
      <c r="AA193" s="100">
        <f>SUM(AA189:AA192)</f>
        <v>356</v>
      </c>
      <c r="AB193" s="77">
        <f t="shared" si="35"/>
        <v>0.3486777668952008</v>
      </c>
      <c r="AC193" s="100">
        <f>SUM(AC189:AC192)</f>
        <v>0</v>
      </c>
      <c r="AD193" s="77">
        <f t="shared" si="36"/>
        <v>0</v>
      </c>
      <c r="AE193" s="100">
        <f>SUM(AE189:AE192)</f>
        <v>428</v>
      </c>
      <c r="AF193" s="77">
        <f t="shared" si="37"/>
        <v>0.41919686581782567</v>
      </c>
      <c r="AG193" s="100">
        <f>SUM(AG189:AG192)</f>
        <v>159</v>
      </c>
      <c r="AH193" s="100">
        <f>SUM(AH189:AH192)</f>
        <v>0</v>
      </c>
      <c r="AI193" s="79">
        <f t="shared" si="38"/>
        <v>0</v>
      </c>
    </row>
    <row r="194" spans="2:35" s="9" customFormat="1" ht="11.25">
      <c r="B194" s="50"/>
      <c r="C194" s="182">
        <v>2026</v>
      </c>
      <c r="D194" s="63" t="s">
        <v>184</v>
      </c>
      <c r="E194" s="80" t="s">
        <v>60</v>
      </c>
      <c r="F194" s="81">
        <v>520</v>
      </c>
      <c r="G194" s="81">
        <v>250</v>
      </c>
      <c r="H194" s="29">
        <f>SUM(G194/F194)</f>
        <v>0.4807692307692308</v>
      </c>
      <c r="I194" s="64">
        <v>150</v>
      </c>
      <c r="J194" s="17">
        <v>74</v>
      </c>
      <c r="K194" s="36">
        <f t="shared" si="42"/>
        <v>0.49333333333333335</v>
      </c>
      <c r="L194" s="17">
        <v>72</v>
      </c>
      <c r="M194" s="15">
        <f t="shared" si="29"/>
        <v>0.48</v>
      </c>
      <c r="N194" s="17">
        <v>34</v>
      </c>
      <c r="O194" s="15">
        <f t="shared" si="30"/>
        <v>0.22666666666666666</v>
      </c>
      <c r="P194" s="17">
        <v>1</v>
      </c>
      <c r="Q194" s="15">
        <f t="shared" si="28"/>
        <v>0.029411764705882353</v>
      </c>
      <c r="R194" s="17">
        <v>1</v>
      </c>
      <c r="S194" s="122">
        <f t="shared" si="31"/>
        <v>0.029411764705882353</v>
      </c>
      <c r="T194" s="84" t="s">
        <v>184</v>
      </c>
      <c r="U194" s="16">
        <v>3137</v>
      </c>
      <c r="V194" s="163" t="s">
        <v>30</v>
      </c>
      <c r="W194" s="16">
        <v>2498</v>
      </c>
      <c r="X194" s="15">
        <f t="shared" si="33"/>
        <v>0.7963021995537137</v>
      </c>
      <c r="Y194" s="16">
        <v>766</v>
      </c>
      <c r="Z194" s="15">
        <f t="shared" si="34"/>
        <v>0.24418233981510998</v>
      </c>
      <c r="AA194" s="16">
        <v>459</v>
      </c>
      <c r="AB194" s="15">
        <f t="shared" si="35"/>
        <v>0.14631813834874083</v>
      </c>
      <c r="AC194" s="16">
        <v>220</v>
      </c>
      <c r="AD194" s="15">
        <f t="shared" si="36"/>
        <v>0.07013069811922219</v>
      </c>
      <c r="AE194" s="16">
        <v>1299</v>
      </c>
      <c r="AF194" s="15">
        <f t="shared" si="37"/>
        <v>0.4140898948039528</v>
      </c>
      <c r="AG194" s="16">
        <v>465</v>
      </c>
      <c r="AH194" s="16">
        <v>10</v>
      </c>
      <c r="AI194" s="29">
        <f t="shared" si="38"/>
        <v>0.021505376344086023</v>
      </c>
    </row>
    <row r="195" spans="2:35" s="9" customFormat="1" ht="11.25">
      <c r="B195" s="50"/>
      <c r="C195" s="182"/>
      <c r="D195" s="63"/>
      <c r="E195" s="80" t="s">
        <v>61</v>
      </c>
      <c r="F195" s="81">
        <v>520</v>
      </c>
      <c r="G195" s="81">
        <v>212</v>
      </c>
      <c r="H195" s="29">
        <f>SUM(G195/F195)</f>
        <v>0.4076923076923077</v>
      </c>
      <c r="I195" s="64"/>
      <c r="J195" s="17"/>
      <c r="K195" s="36"/>
      <c r="L195" s="17"/>
      <c r="M195" s="15"/>
      <c r="N195" s="17"/>
      <c r="O195" s="15"/>
      <c r="P195" s="17"/>
      <c r="Q195" s="15"/>
      <c r="R195" s="17"/>
      <c r="S195" s="122"/>
      <c r="T195" s="80" t="s">
        <v>312</v>
      </c>
      <c r="U195" s="16">
        <v>143</v>
      </c>
      <c r="V195" s="163" t="s">
        <v>30</v>
      </c>
      <c r="W195" s="16">
        <v>113</v>
      </c>
      <c r="X195" s="15">
        <f t="shared" si="33"/>
        <v>0.7902097902097902</v>
      </c>
      <c r="Y195" s="16">
        <v>21</v>
      </c>
      <c r="Z195" s="15">
        <f t="shared" si="34"/>
        <v>0.14685314685314685</v>
      </c>
      <c r="AA195" s="16">
        <v>21</v>
      </c>
      <c r="AB195" s="15">
        <f t="shared" si="35"/>
        <v>0.14685314685314685</v>
      </c>
      <c r="AC195" s="16">
        <v>5</v>
      </c>
      <c r="AD195" s="15">
        <f t="shared" si="36"/>
        <v>0.03496503496503497</v>
      </c>
      <c r="AE195" s="16">
        <v>47</v>
      </c>
      <c r="AF195" s="15">
        <f t="shared" si="37"/>
        <v>0.32867132867132864</v>
      </c>
      <c r="AG195" s="16">
        <v>19</v>
      </c>
      <c r="AH195" s="16" t="s">
        <v>105</v>
      </c>
      <c r="AI195" s="29">
        <f t="shared" si="38"/>
        <v>0</v>
      </c>
    </row>
    <row r="196" spans="2:35" s="9" customFormat="1" ht="11.25">
      <c r="B196" s="50"/>
      <c r="C196" s="182"/>
      <c r="D196" s="63"/>
      <c r="E196" s="80" t="s">
        <v>63</v>
      </c>
      <c r="F196" s="81">
        <v>521</v>
      </c>
      <c r="G196" s="81">
        <v>251</v>
      </c>
      <c r="H196" s="29">
        <f>SUM(G196/F196)</f>
        <v>0.4817658349328215</v>
      </c>
      <c r="I196" s="64"/>
      <c r="J196" s="17"/>
      <c r="K196" s="36"/>
      <c r="L196" s="17"/>
      <c r="M196" s="15"/>
      <c r="N196" s="17"/>
      <c r="O196" s="15"/>
      <c r="P196" s="17"/>
      <c r="Q196" s="15"/>
      <c r="R196" s="17"/>
      <c r="S196" s="122"/>
      <c r="T196" s="84" t="s">
        <v>185</v>
      </c>
      <c r="U196" s="16">
        <v>155</v>
      </c>
      <c r="V196" s="163" t="s">
        <v>30</v>
      </c>
      <c r="W196" s="16">
        <v>111</v>
      </c>
      <c r="X196" s="15">
        <f t="shared" si="33"/>
        <v>0.7161290322580646</v>
      </c>
      <c r="Y196" s="16">
        <v>4</v>
      </c>
      <c r="Z196" s="15">
        <f t="shared" si="34"/>
        <v>0.025806451612903226</v>
      </c>
      <c r="AA196" s="16">
        <v>21</v>
      </c>
      <c r="AB196" s="15">
        <f t="shared" si="35"/>
        <v>0.13548387096774195</v>
      </c>
      <c r="AC196" s="16">
        <v>0</v>
      </c>
      <c r="AD196" s="15">
        <f t="shared" si="36"/>
        <v>0</v>
      </c>
      <c r="AE196" s="16">
        <v>67</v>
      </c>
      <c r="AF196" s="15">
        <f t="shared" si="37"/>
        <v>0.432258064516129</v>
      </c>
      <c r="AG196" s="16">
        <v>21</v>
      </c>
      <c r="AH196" s="16" t="s">
        <v>105</v>
      </c>
      <c r="AI196" s="29">
        <f t="shared" si="38"/>
        <v>0</v>
      </c>
    </row>
    <row r="197" spans="2:35" s="9" customFormat="1" ht="11.25">
      <c r="B197" s="50"/>
      <c r="C197" s="182"/>
      <c r="D197" s="63"/>
      <c r="E197" s="80"/>
      <c r="F197" s="17"/>
      <c r="G197" s="17"/>
      <c r="H197" s="29"/>
      <c r="I197" s="64"/>
      <c r="J197" s="17"/>
      <c r="K197" s="36"/>
      <c r="L197" s="17"/>
      <c r="M197" s="15"/>
      <c r="N197" s="17"/>
      <c r="O197" s="15"/>
      <c r="P197" s="17"/>
      <c r="Q197" s="15"/>
      <c r="R197" s="17"/>
      <c r="S197" s="122"/>
      <c r="T197" s="84" t="s">
        <v>186</v>
      </c>
      <c r="U197" s="16">
        <v>170</v>
      </c>
      <c r="V197" s="163" t="s">
        <v>29</v>
      </c>
      <c r="W197" s="16">
        <v>129</v>
      </c>
      <c r="X197" s="15">
        <f t="shared" si="33"/>
        <v>0.7588235294117647</v>
      </c>
      <c r="Y197" s="16">
        <v>55</v>
      </c>
      <c r="Z197" s="15">
        <f t="shared" si="34"/>
        <v>0.3235294117647059</v>
      </c>
      <c r="AA197" s="16">
        <v>53</v>
      </c>
      <c r="AB197" s="15">
        <f t="shared" si="35"/>
        <v>0.31176470588235294</v>
      </c>
      <c r="AC197" s="16">
        <v>3</v>
      </c>
      <c r="AD197" s="15">
        <f t="shared" si="36"/>
        <v>0.01764705882352941</v>
      </c>
      <c r="AE197" s="16">
        <v>80</v>
      </c>
      <c r="AF197" s="15">
        <f t="shared" si="37"/>
        <v>0.47058823529411764</v>
      </c>
      <c r="AG197" s="16">
        <v>33</v>
      </c>
      <c r="AH197" s="16" t="s">
        <v>105</v>
      </c>
      <c r="AI197" s="29">
        <f t="shared" si="38"/>
        <v>0</v>
      </c>
    </row>
    <row r="198" spans="2:35" s="9" customFormat="1" ht="11.25">
      <c r="B198" s="50"/>
      <c r="C198" s="182"/>
      <c r="D198" s="63"/>
      <c r="E198" s="80"/>
      <c r="F198" s="17"/>
      <c r="G198" s="17"/>
      <c r="H198" s="29"/>
      <c r="I198" s="64"/>
      <c r="J198" s="17"/>
      <c r="K198" s="36"/>
      <c r="L198" s="17"/>
      <c r="M198" s="15"/>
      <c r="N198" s="17"/>
      <c r="O198" s="15"/>
      <c r="P198" s="17"/>
      <c r="Q198" s="15"/>
      <c r="R198" s="17"/>
      <c r="S198" s="122"/>
      <c r="T198" s="84" t="s">
        <v>187</v>
      </c>
      <c r="U198" s="16">
        <v>242</v>
      </c>
      <c r="V198" s="163" t="s">
        <v>29</v>
      </c>
      <c r="W198" s="16">
        <v>171</v>
      </c>
      <c r="X198" s="15">
        <f t="shared" si="33"/>
        <v>0.7066115702479339</v>
      </c>
      <c r="Y198" s="16">
        <v>98</v>
      </c>
      <c r="Z198" s="15">
        <f t="shared" si="34"/>
        <v>0.4049586776859504</v>
      </c>
      <c r="AA198" s="16">
        <v>49</v>
      </c>
      <c r="AB198" s="15">
        <f t="shared" si="35"/>
        <v>0.2024793388429752</v>
      </c>
      <c r="AC198" s="16">
        <v>8</v>
      </c>
      <c r="AD198" s="15">
        <f t="shared" si="36"/>
        <v>0.03305785123966942</v>
      </c>
      <c r="AE198" s="16">
        <v>99</v>
      </c>
      <c r="AF198" s="15">
        <f t="shared" si="37"/>
        <v>0.4090909090909091</v>
      </c>
      <c r="AG198" s="16">
        <v>36</v>
      </c>
      <c r="AH198" s="16" t="s">
        <v>105</v>
      </c>
      <c r="AI198" s="29">
        <f t="shared" si="38"/>
        <v>0</v>
      </c>
    </row>
    <row r="199" spans="2:35" s="101" customFormat="1" ht="11.25">
      <c r="B199" s="69"/>
      <c r="C199" s="183"/>
      <c r="D199" s="73" t="s">
        <v>45</v>
      </c>
      <c r="E199" s="96"/>
      <c r="F199" s="97">
        <f>SUM(F194:F198)</f>
        <v>1561</v>
      </c>
      <c r="G199" s="97">
        <f>SUM(G194:G198)</f>
        <v>713</v>
      </c>
      <c r="H199" s="79">
        <f aca="true" t="shared" si="43" ref="H199:H210">SUM(G199/F199)</f>
        <v>0.4567584881486227</v>
      </c>
      <c r="I199" s="98">
        <f>SUM(I194:I198)</f>
        <v>150</v>
      </c>
      <c r="J199" s="99">
        <f>SUM(J194:J198)</f>
        <v>74</v>
      </c>
      <c r="K199" s="76">
        <f t="shared" si="42"/>
        <v>0.49333333333333335</v>
      </c>
      <c r="L199" s="99">
        <f>SUM(L194:L198)</f>
        <v>72</v>
      </c>
      <c r="M199" s="77">
        <f t="shared" si="29"/>
        <v>0.48</v>
      </c>
      <c r="N199" s="99">
        <f>SUM(N194:N198)</f>
        <v>34</v>
      </c>
      <c r="O199" s="77">
        <f t="shared" si="30"/>
        <v>0.22666666666666666</v>
      </c>
      <c r="P199" s="99">
        <f>SUM(P194:P198)</f>
        <v>1</v>
      </c>
      <c r="Q199" s="77">
        <f t="shared" si="28"/>
        <v>0.029411764705882353</v>
      </c>
      <c r="R199" s="99">
        <f>SUM(R194:R198)</f>
        <v>1</v>
      </c>
      <c r="S199" s="123">
        <f t="shared" si="31"/>
        <v>0.029411764705882353</v>
      </c>
      <c r="T199" s="126"/>
      <c r="U199" s="100">
        <f>SUM(U194:U198)</f>
        <v>3847</v>
      </c>
      <c r="V199" s="77"/>
      <c r="W199" s="100">
        <f>SUM(W194:W198)</f>
        <v>3022</v>
      </c>
      <c r="X199" s="77">
        <f t="shared" si="33"/>
        <v>0.7855471796204835</v>
      </c>
      <c r="Y199" s="100">
        <f>SUM(Y194:Y198)</f>
        <v>944</v>
      </c>
      <c r="Z199" s="77">
        <f t="shared" si="34"/>
        <v>0.24538601507668312</v>
      </c>
      <c r="AA199" s="100">
        <f>SUM(AA194:AA198)</f>
        <v>603</v>
      </c>
      <c r="AB199" s="77">
        <f t="shared" si="35"/>
        <v>0.15674551598648298</v>
      </c>
      <c r="AC199" s="100">
        <f>SUM(AC194:AC198)</f>
        <v>236</v>
      </c>
      <c r="AD199" s="77">
        <f t="shared" si="36"/>
        <v>0.06134650376917078</v>
      </c>
      <c r="AE199" s="100">
        <f>SUM(AE194:AE198)</f>
        <v>1592</v>
      </c>
      <c r="AF199" s="77">
        <f t="shared" si="37"/>
        <v>0.41382895762932154</v>
      </c>
      <c r="AG199" s="100">
        <f>SUM(AG194:AG198)</f>
        <v>574</v>
      </c>
      <c r="AH199" s="100">
        <f>SUM(AH194:AH198)</f>
        <v>10</v>
      </c>
      <c r="AI199" s="79">
        <f t="shared" si="38"/>
        <v>0.017421602787456445</v>
      </c>
    </row>
    <row r="200" spans="2:35" s="9" customFormat="1" ht="11.25">
      <c r="B200" s="50"/>
      <c r="C200" s="182">
        <v>2027</v>
      </c>
      <c r="D200" s="63" t="s">
        <v>188</v>
      </c>
      <c r="E200" s="80" t="s">
        <v>60</v>
      </c>
      <c r="F200" s="81">
        <v>160</v>
      </c>
      <c r="G200" s="81">
        <v>125</v>
      </c>
      <c r="H200" s="29">
        <f t="shared" si="43"/>
        <v>0.78125</v>
      </c>
      <c r="I200" s="64">
        <v>50</v>
      </c>
      <c r="J200" s="17">
        <v>50</v>
      </c>
      <c r="K200" s="36">
        <f t="shared" si="42"/>
        <v>1</v>
      </c>
      <c r="L200" s="17">
        <v>37</v>
      </c>
      <c r="M200" s="15">
        <f t="shared" si="29"/>
        <v>0.74</v>
      </c>
      <c r="N200" s="17">
        <v>18</v>
      </c>
      <c r="O200" s="15">
        <f t="shared" si="30"/>
        <v>0.36</v>
      </c>
      <c r="P200" s="17">
        <v>0</v>
      </c>
      <c r="Q200" s="15">
        <f t="shared" si="28"/>
        <v>0</v>
      </c>
      <c r="R200" s="17">
        <v>0</v>
      </c>
      <c r="S200" s="122">
        <f t="shared" si="31"/>
        <v>0</v>
      </c>
      <c r="T200" s="84" t="s">
        <v>188</v>
      </c>
      <c r="U200" s="16">
        <v>418</v>
      </c>
      <c r="V200" s="163" t="s">
        <v>29</v>
      </c>
      <c r="W200" s="16">
        <v>279</v>
      </c>
      <c r="X200" s="15">
        <f t="shared" si="33"/>
        <v>0.6674641148325359</v>
      </c>
      <c r="Y200" s="16">
        <v>61</v>
      </c>
      <c r="Z200" s="15">
        <f t="shared" si="34"/>
        <v>0.145933014354067</v>
      </c>
      <c r="AA200" s="16">
        <v>80</v>
      </c>
      <c r="AB200" s="15">
        <f t="shared" si="35"/>
        <v>0.19138755980861244</v>
      </c>
      <c r="AC200" s="16">
        <v>39</v>
      </c>
      <c r="AD200" s="15">
        <f t="shared" si="36"/>
        <v>0.09330143540669857</v>
      </c>
      <c r="AE200" s="16">
        <v>155</v>
      </c>
      <c r="AF200" s="15">
        <f t="shared" si="37"/>
        <v>0.3708133971291866</v>
      </c>
      <c r="AG200" s="16">
        <v>62</v>
      </c>
      <c r="AH200" s="16" t="s">
        <v>105</v>
      </c>
      <c r="AI200" s="29">
        <f t="shared" si="38"/>
        <v>0</v>
      </c>
    </row>
    <row r="201" spans="2:35" s="101" customFormat="1" ht="11.25">
      <c r="B201" s="69"/>
      <c r="C201" s="183"/>
      <c r="D201" s="73" t="s">
        <v>45</v>
      </c>
      <c r="E201" s="96"/>
      <c r="F201" s="97">
        <f>SUM(F200)</f>
        <v>160</v>
      </c>
      <c r="G201" s="97">
        <f>SUM(G200)</f>
        <v>125</v>
      </c>
      <c r="H201" s="79">
        <f t="shared" si="43"/>
        <v>0.78125</v>
      </c>
      <c r="I201" s="98">
        <f>SUM(I200)</f>
        <v>50</v>
      </c>
      <c r="J201" s="99">
        <f>SUM(J200)</f>
        <v>50</v>
      </c>
      <c r="K201" s="76">
        <f t="shared" si="42"/>
        <v>1</v>
      </c>
      <c r="L201" s="99">
        <f>SUM(L200)</f>
        <v>37</v>
      </c>
      <c r="M201" s="77">
        <f t="shared" si="29"/>
        <v>0.74</v>
      </c>
      <c r="N201" s="99">
        <f>SUM(N200)</f>
        <v>18</v>
      </c>
      <c r="O201" s="77">
        <f t="shared" si="30"/>
        <v>0.36</v>
      </c>
      <c r="P201" s="99">
        <f>SUM(P200)</f>
        <v>0</v>
      </c>
      <c r="Q201" s="77">
        <f aca="true" t="shared" si="44" ref="Q201:Q264">SUM(P201/N201)</f>
        <v>0</v>
      </c>
      <c r="R201" s="99">
        <f>SUM(R200:R200)</f>
        <v>0</v>
      </c>
      <c r="S201" s="123">
        <f t="shared" si="31"/>
        <v>0</v>
      </c>
      <c r="T201" s="126"/>
      <c r="U201" s="100">
        <f>SUM(U200)</f>
        <v>418</v>
      </c>
      <c r="V201" s="77"/>
      <c r="W201" s="100">
        <f>SUM(W200)</f>
        <v>279</v>
      </c>
      <c r="X201" s="77">
        <f t="shared" si="33"/>
        <v>0.6674641148325359</v>
      </c>
      <c r="Y201" s="100">
        <f>SUM(Y200)</f>
        <v>61</v>
      </c>
      <c r="Z201" s="77">
        <f t="shared" si="34"/>
        <v>0.145933014354067</v>
      </c>
      <c r="AA201" s="100">
        <f>SUM(AA200)</f>
        <v>80</v>
      </c>
      <c r="AB201" s="77">
        <f t="shared" si="35"/>
        <v>0.19138755980861244</v>
      </c>
      <c r="AC201" s="100">
        <f>SUM(AC200)</f>
        <v>39</v>
      </c>
      <c r="AD201" s="77">
        <f t="shared" si="36"/>
        <v>0.09330143540669857</v>
      </c>
      <c r="AE201" s="100">
        <f>SUM(AE200)</f>
        <v>155</v>
      </c>
      <c r="AF201" s="77">
        <f t="shared" si="37"/>
        <v>0.3708133971291866</v>
      </c>
      <c r="AG201" s="100">
        <f>SUM(AG200)</f>
        <v>62</v>
      </c>
      <c r="AH201" s="100">
        <f>SUM(AH200)</f>
        <v>0</v>
      </c>
      <c r="AI201" s="79">
        <f t="shared" si="38"/>
        <v>0</v>
      </c>
    </row>
    <row r="202" spans="2:35" s="9" customFormat="1" ht="11.25">
      <c r="B202" s="50"/>
      <c r="C202" s="182">
        <v>2029</v>
      </c>
      <c r="D202" s="63" t="s">
        <v>189</v>
      </c>
      <c r="E202" s="80" t="s">
        <v>60</v>
      </c>
      <c r="F202" s="81">
        <v>294</v>
      </c>
      <c r="G202" s="81">
        <v>151</v>
      </c>
      <c r="H202" s="29">
        <f t="shared" si="43"/>
        <v>0.5136054421768708</v>
      </c>
      <c r="I202" s="64">
        <v>50</v>
      </c>
      <c r="J202" s="17">
        <v>50</v>
      </c>
      <c r="K202" s="36">
        <f t="shared" si="42"/>
        <v>1</v>
      </c>
      <c r="L202" s="17">
        <v>42</v>
      </c>
      <c r="M202" s="15">
        <f aca="true" t="shared" si="45" ref="M202:M264">SUM(L202/I202)</f>
        <v>0.84</v>
      </c>
      <c r="N202" s="17">
        <v>11</v>
      </c>
      <c r="O202" s="15">
        <f aca="true" t="shared" si="46" ref="O202:O264">SUM(N202/I202)</f>
        <v>0.22</v>
      </c>
      <c r="P202" s="17">
        <v>0</v>
      </c>
      <c r="Q202" s="15">
        <f t="shared" si="44"/>
        <v>0</v>
      </c>
      <c r="R202" s="17">
        <v>0</v>
      </c>
      <c r="S202" s="122">
        <f aca="true" t="shared" si="47" ref="S202:S264">SUM(R202/N202)</f>
        <v>0</v>
      </c>
      <c r="T202" s="84" t="s">
        <v>189</v>
      </c>
      <c r="U202" s="16">
        <v>638</v>
      </c>
      <c r="V202" s="163" t="s">
        <v>30</v>
      </c>
      <c r="W202" s="16">
        <v>498</v>
      </c>
      <c r="X202" s="15">
        <f t="shared" si="33"/>
        <v>0.780564263322884</v>
      </c>
      <c r="Y202" s="16">
        <v>217</v>
      </c>
      <c r="Z202" s="15">
        <f t="shared" si="34"/>
        <v>0.3401253918495298</v>
      </c>
      <c r="AA202" s="16">
        <v>144</v>
      </c>
      <c r="AB202" s="15">
        <f t="shared" si="35"/>
        <v>0.22570532915360503</v>
      </c>
      <c r="AC202" s="16">
        <v>6</v>
      </c>
      <c r="AD202" s="15">
        <f t="shared" si="36"/>
        <v>0.009404388714733543</v>
      </c>
      <c r="AE202" s="16">
        <v>273</v>
      </c>
      <c r="AF202" s="15">
        <f t="shared" si="37"/>
        <v>0.4278996865203762</v>
      </c>
      <c r="AG202" s="16">
        <v>108</v>
      </c>
      <c r="AH202" s="16" t="s">
        <v>105</v>
      </c>
      <c r="AI202" s="29">
        <f t="shared" si="38"/>
        <v>0</v>
      </c>
    </row>
    <row r="203" spans="2:35" s="101" customFormat="1" ht="11.25">
      <c r="B203" s="69"/>
      <c r="C203" s="183"/>
      <c r="D203" s="73" t="s">
        <v>45</v>
      </c>
      <c r="E203" s="96"/>
      <c r="F203" s="97">
        <f>SUM(F202:F202)</f>
        <v>294</v>
      </c>
      <c r="G203" s="97">
        <f>SUM(G202:G202)</f>
        <v>151</v>
      </c>
      <c r="H203" s="79">
        <f t="shared" si="43"/>
        <v>0.5136054421768708</v>
      </c>
      <c r="I203" s="98">
        <f>SUM(I202:I202)</f>
        <v>50</v>
      </c>
      <c r="J203" s="99">
        <f>SUM(J202:J202)</f>
        <v>50</v>
      </c>
      <c r="K203" s="76">
        <f t="shared" si="42"/>
        <v>1</v>
      </c>
      <c r="L203" s="99">
        <f>SUM(L202:L202)</f>
        <v>42</v>
      </c>
      <c r="M203" s="77">
        <f t="shared" si="45"/>
        <v>0.84</v>
      </c>
      <c r="N203" s="99">
        <f>SUM(N202:N202)</f>
        <v>11</v>
      </c>
      <c r="O203" s="77">
        <f t="shared" si="46"/>
        <v>0.22</v>
      </c>
      <c r="P203" s="99">
        <f>SUM(P202:P202)</f>
        <v>0</v>
      </c>
      <c r="Q203" s="77">
        <f t="shared" si="44"/>
        <v>0</v>
      </c>
      <c r="R203" s="99">
        <f>SUM(R202:R202)</f>
        <v>0</v>
      </c>
      <c r="S203" s="123">
        <f t="shared" si="47"/>
        <v>0</v>
      </c>
      <c r="T203" s="126"/>
      <c r="U203" s="100">
        <f>SUM(U202:U202)</f>
        <v>638</v>
      </c>
      <c r="V203" s="77"/>
      <c r="W203" s="100">
        <f>SUM(W202:W202)</f>
        <v>498</v>
      </c>
      <c r="X203" s="77">
        <f t="shared" si="33"/>
        <v>0.780564263322884</v>
      </c>
      <c r="Y203" s="100">
        <f>SUM(Y202:Y202)</f>
        <v>217</v>
      </c>
      <c r="Z203" s="77">
        <f t="shared" si="34"/>
        <v>0.3401253918495298</v>
      </c>
      <c r="AA203" s="100">
        <f>SUM(AA202:AA202)</f>
        <v>144</v>
      </c>
      <c r="AB203" s="77">
        <f t="shared" si="35"/>
        <v>0.22570532915360503</v>
      </c>
      <c r="AC203" s="100">
        <f>SUM(AC202:AC202)</f>
        <v>6</v>
      </c>
      <c r="AD203" s="77">
        <f t="shared" si="36"/>
        <v>0.009404388714733543</v>
      </c>
      <c r="AE203" s="100">
        <f>SUM(AE202:AE202)</f>
        <v>273</v>
      </c>
      <c r="AF203" s="77">
        <f t="shared" si="37"/>
        <v>0.4278996865203762</v>
      </c>
      <c r="AG203" s="100">
        <f>SUM(AG202:AG202)</f>
        <v>108</v>
      </c>
      <c r="AH203" s="100">
        <f>SUM(AH202:AH202)</f>
        <v>0</v>
      </c>
      <c r="AI203" s="79">
        <f t="shared" si="38"/>
        <v>0</v>
      </c>
    </row>
    <row r="204" spans="2:35" s="9" customFormat="1" ht="11.25">
      <c r="B204" s="50"/>
      <c r="C204" s="182">
        <v>2030</v>
      </c>
      <c r="D204" s="63" t="s">
        <v>311</v>
      </c>
      <c r="E204" s="80" t="s">
        <v>60</v>
      </c>
      <c r="F204" s="81">
        <v>734</v>
      </c>
      <c r="G204" s="81">
        <v>330</v>
      </c>
      <c r="H204" s="29">
        <f t="shared" si="43"/>
        <v>0.44959128065395093</v>
      </c>
      <c r="I204" s="64">
        <v>143</v>
      </c>
      <c r="J204" s="17">
        <v>109</v>
      </c>
      <c r="K204" s="36">
        <f t="shared" si="42"/>
        <v>0.7622377622377622</v>
      </c>
      <c r="L204" s="17">
        <v>108</v>
      </c>
      <c r="M204" s="15">
        <f t="shared" si="45"/>
        <v>0.7552447552447552</v>
      </c>
      <c r="N204" s="17">
        <v>29</v>
      </c>
      <c r="O204" s="15">
        <f t="shared" si="46"/>
        <v>0.20279720279720279</v>
      </c>
      <c r="P204" s="17">
        <v>0</v>
      </c>
      <c r="Q204" s="15">
        <f t="shared" si="44"/>
        <v>0</v>
      </c>
      <c r="R204" s="17">
        <v>0</v>
      </c>
      <c r="S204" s="122">
        <f t="shared" si="47"/>
        <v>0</v>
      </c>
      <c r="T204" s="84" t="s">
        <v>311</v>
      </c>
      <c r="U204" s="16">
        <v>2711</v>
      </c>
      <c r="V204" s="163" t="s">
        <v>29</v>
      </c>
      <c r="W204" s="16">
        <v>2252</v>
      </c>
      <c r="X204" s="15">
        <f t="shared" si="33"/>
        <v>0.8306897823681298</v>
      </c>
      <c r="Y204" s="16">
        <v>511</v>
      </c>
      <c r="Z204" s="15">
        <f t="shared" si="34"/>
        <v>0.1884913316119513</v>
      </c>
      <c r="AA204" s="16">
        <v>706</v>
      </c>
      <c r="AB204" s="15">
        <f t="shared" si="35"/>
        <v>0.2604205090372556</v>
      </c>
      <c r="AC204" s="16">
        <v>56</v>
      </c>
      <c r="AD204" s="15">
        <f t="shared" si="36"/>
        <v>0.020656584286241238</v>
      </c>
      <c r="AE204" s="16">
        <v>1349</v>
      </c>
      <c r="AF204" s="15">
        <f t="shared" si="37"/>
        <v>0.49760236075248987</v>
      </c>
      <c r="AG204" s="16">
        <v>498</v>
      </c>
      <c r="AH204" s="16">
        <v>3</v>
      </c>
      <c r="AI204" s="29">
        <f t="shared" si="38"/>
        <v>0.006024096385542169</v>
      </c>
    </row>
    <row r="205" spans="2:35" s="9" customFormat="1" ht="11.25">
      <c r="B205" s="50"/>
      <c r="C205" s="182"/>
      <c r="D205" s="63"/>
      <c r="E205" s="80" t="s">
        <v>61</v>
      </c>
      <c r="F205" s="81">
        <v>735</v>
      </c>
      <c r="G205" s="81">
        <v>333</v>
      </c>
      <c r="H205" s="29">
        <f t="shared" si="43"/>
        <v>0.4530612244897959</v>
      </c>
      <c r="I205" s="64"/>
      <c r="J205" s="17"/>
      <c r="K205" s="36"/>
      <c r="L205" s="17"/>
      <c r="M205" s="15"/>
      <c r="N205" s="17"/>
      <c r="O205" s="15"/>
      <c r="P205" s="17"/>
      <c r="Q205" s="15"/>
      <c r="R205" s="17"/>
      <c r="S205" s="122"/>
      <c r="T205" s="84" t="s">
        <v>190</v>
      </c>
      <c r="U205" s="16">
        <v>67</v>
      </c>
      <c r="V205" s="163" t="s">
        <v>29</v>
      </c>
      <c r="W205" s="16">
        <v>60</v>
      </c>
      <c r="X205" s="15">
        <f t="shared" si="33"/>
        <v>0.8955223880597015</v>
      </c>
      <c r="Y205" s="16">
        <v>30</v>
      </c>
      <c r="Z205" s="15">
        <f t="shared" si="34"/>
        <v>0.44776119402985076</v>
      </c>
      <c r="AA205" s="16">
        <v>15</v>
      </c>
      <c r="AB205" s="15">
        <f t="shared" si="35"/>
        <v>0.22388059701492538</v>
      </c>
      <c r="AC205" s="16">
        <v>0</v>
      </c>
      <c r="AD205" s="15">
        <f t="shared" si="36"/>
        <v>0</v>
      </c>
      <c r="AE205" s="16">
        <v>31</v>
      </c>
      <c r="AF205" s="15">
        <f t="shared" si="37"/>
        <v>0.4626865671641791</v>
      </c>
      <c r="AG205" s="16">
        <v>14</v>
      </c>
      <c r="AH205" s="16" t="s">
        <v>105</v>
      </c>
      <c r="AI205" s="29">
        <f t="shared" si="38"/>
        <v>0</v>
      </c>
    </row>
    <row r="206" spans="2:35" s="101" customFormat="1" ht="11.25">
      <c r="B206" s="69"/>
      <c r="C206" s="183"/>
      <c r="D206" s="73" t="s">
        <v>45</v>
      </c>
      <c r="E206" s="96"/>
      <c r="F206" s="97">
        <f>SUM(F204:F205)</f>
        <v>1469</v>
      </c>
      <c r="G206" s="97">
        <f>SUM(G204:G205)</f>
        <v>663</v>
      </c>
      <c r="H206" s="79">
        <f t="shared" si="43"/>
        <v>0.45132743362831856</v>
      </c>
      <c r="I206" s="98">
        <f>SUM(I204:I205)</f>
        <v>143</v>
      </c>
      <c r="J206" s="99">
        <f>SUM(J204:J205)</f>
        <v>109</v>
      </c>
      <c r="K206" s="76">
        <f t="shared" si="42"/>
        <v>0.7622377622377622</v>
      </c>
      <c r="L206" s="99">
        <f>SUM(L204:L205)</f>
        <v>108</v>
      </c>
      <c r="M206" s="77">
        <f t="shared" si="45"/>
        <v>0.7552447552447552</v>
      </c>
      <c r="N206" s="99">
        <f>SUM(N204:N205)</f>
        <v>29</v>
      </c>
      <c r="O206" s="77">
        <f t="shared" si="46"/>
        <v>0.20279720279720279</v>
      </c>
      <c r="P206" s="99">
        <f>SUM(P204:P205)</f>
        <v>0</v>
      </c>
      <c r="Q206" s="77">
        <f t="shared" si="44"/>
        <v>0</v>
      </c>
      <c r="R206" s="99">
        <f>SUM(R204:R205)</f>
        <v>0</v>
      </c>
      <c r="S206" s="123">
        <f t="shared" si="47"/>
        <v>0</v>
      </c>
      <c r="T206" s="126"/>
      <c r="U206" s="100">
        <f>SUM(U204:U205)</f>
        <v>2778</v>
      </c>
      <c r="V206" s="77"/>
      <c r="W206" s="100">
        <f>SUM(W204:W205)</f>
        <v>2312</v>
      </c>
      <c r="X206" s="77">
        <f t="shared" si="33"/>
        <v>0.8322534197264219</v>
      </c>
      <c r="Y206" s="100">
        <f>SUM(Y204:Y205)</f>
        <v>541</v>
      </c>
      <c r="Z206" s="77">
        <f t="shared" si="34"/>
        <v>0.19474442044636428</v>
      </c>
      <c r="AA206" s="100">
        <f>SUM(AA204:AA205)</f>
        <v>721</v>
      </c>
      <c r="AB206" s="77">
        <f t="shared" si="35"/>
        <v>0.2595392368610511</v>
      </c>
      <c r="AC206" s="100">
        <f>SUM(AC204:AC205)</f>
        <v>56</v>
      </c>
      <c r="AD206" s="77">
        <f t="shared" si="36"/>
        <v>0.020158387329013677</v>
      </c>
      <c r="AE206" s="100">
        <f>SUM(AE204:AE205)</f>
        <v>1380</v>
      </c>
      <c r="AF206" s="77">
        <f t="shared" si="37"/>
        <v>0.49676025917926564</v>
      </c>
      <c r="AG206" s="100">
        <f>SUM(AG204:AG205)</f>
        <v>512</v>
      </c>
      <c r="AH206" s="100">
        <f>SUM(AH204:AH205)</f>
        <v>3</v>
      </c>
      <c r="AI206" s="79">
        <f t="shared" si="38"/>
        <v>0.005859375</v>
      </c>
    </row>
    <row r="207" spans="2:35" s="9" customFormat="1" ht="11.25">
      <c r="B207" s="50"/>
      <c r="C207" s="182">
        <v>2035</v>
      </c>
      <c r="D207" s="63" t="s">
        <v>309</v>
      </c>
      <c r="E207" s="80" t="s">
        <v>60</v>
      </c>
      <c r="F207" s="81">
        <v>670</v>
      </c>
      <c r="G207" s="81">
        <v>329</v>
      </c>
      <c r="H207" s="29">
        <f t="shared" si="43"/>
        <v>0.491044776119403</v>
      </c>
      <c r="I207" s="64">
        <v>132</v>
      </c>
      <c r="J207" s="17">
        <v>132</v>
      </c>
      <c r="K207" s="36">
        <f t="shared" si="42"/>
        <v>1</v>
      </c>
      <c r="L207" s="17">
        <v>109</v>
      </c>
      <c r="M207" s="15">
        <f t="shared" si="45"/>
        <v>0.8257575757575758</v>
      </c>
      <c r="N207" s="17">
        <v>34</v>
      </c>
      <c r="O207" s="15">
        <f t="shared" si="46"/>
        <v>0.25757575757575757</v>
      </c>
      <c r="P207" s="17">
        <v>4</v>
      </c>
      <c r="Q207" s="15">
        <f t="shared" si="44"/>
        <v>0.11764705882352941</v>
      </c>
      <c r="R207" s="17">
        <v>4</v>
      </c>
      <c r="S207" s="122">
        <f t="shared" si="47"/>
        <v>0.11764705882352941</v>
      </c>
      <c r="T207" s="84" t="s">
        <v>309</v>
      </c>
      <c r="U207" s="16">
        <v>3089</v>
      </c>
      <c r="V207" s="163" t="s">
        <v>29</v>
      </c>
      <c r="W207" s="16">
        <v>2186</v>
      </c>
      <c r="X207" s="15">
        <f t="shared" si="33"/>
        <v>0.7076723858853998</v>
      </c>
      <c r="Y207" s="16">
        <v>310</v>
      </c>
      <c r="Z207" s="15">
        <f t="shared" si="34"/>
        <v>0.10035610229847847</v>
      </c>
      <c r="AA207" s="16">
        <v>571</v>
      </c>
      <c r="AB207" s="15">
        <f t="shared" si="35"/>
        <v>0.1848494658465523</v>
      </c>
      <c r="AC207" s="16">
        <v>52</v>
      </c>
      <c r="AD207" s="15">
        <f t="shared" si="36"/>
        <v>0.016833926837164132</v>
      </c>
      <c r="AE207" s="16">
        <v>1361</v>
      </c>
      <c r="AF207" s="15">
        <f t="shared" si="37"/>
        <v>0.4405956620265458</v>
      </c>
      <c r="AG207" s="16">
        <v>531</v>
      </c>
      <c r="AH207" s="16">
        <v>2</v>
      </c>
      <c r="AI207" s="29">
        <f t="shared" si="38"/>
        <v>0.003766478342749529</v>
      </c>
    </row>
    <row r="208" spans="2:35" s="9" customFormat="1" ht="11.25">
      <c r="B208" s="50"/>
      <c r="C208" s="182"/>
      <c r="D208" s="63"/>
      <c r="E208" s="80" t="s">
        <v>61</v>
      </c>
      <c r="F208" s="81">
        <v>670</v>
      </c>
      <c r="G208" s="81">
        <v>335</v>
      </c>
      <c r="H208" s="29">
        <f t="shared" si="43"/>
        <v>0.5</v>
      </c>
      <c r="I208" s="64"/>
      <c r="J208" s="17"/>
      <c r="K208" s="36"/>
      <c r="L208" s="17"/>
      <c r="M208" s="15"/>
      <c r="N208" s="17"/>
      <c r="O208" s="15"/>
      <c r="P208" s="17"/>
      <c r="Q208" s="15"/>
      <c r="R208" s="17"/>
      <c r="S208" s="122"/>
      <c r="T208" s="84" t="s">
        <v>314</v>
      </c>
      <c r="U208" s="16">
        <v>124</v>
      </c>
      <c r="V208" s="163" t="s">
        <v>29</v>
      </c>
      <c r="W208" s="16">
        <v>106</v>
      </c>
      <c r="X208" s="15">
        <f t="shared" si="33"/>
        <v>0.8548387096774194</v>
      </c>
      <c r="Y208" s="16">
        <v>76</v>
      </c>
      <c r="Z208" s="15">
        <f t="shared" si="34"/>
        <v>0.6129032258064516</v>
      </c>
      <c r="AA208" s="16">
        <v>53</v>
      </c>
      <c r="AB208" s="15">
        <f t="shared" si="35"/>
        <v>0.4274193548387097</v>
      </c>
      <c r="AC208" s="16">
        <v>12</v>
      </c>
      <c r="AD208" s="15">
        <f t="shared" si="36"/>
        <v>0.0967741935483871</v>
      </c>
      <c r="AE208" s="16">
        <v>65</v>
      </c>
      <c r="AF208" s="15">
        <f t="shared" si="37"/>
        <v>0.5241935483870968</v>
      </c>
      <c r="AG208" s="16">
        <v>16</v>
      </c>
      <c r="AH208" s="16" t="s">
        <v>105</v>
      </c>
      <c r="AI208" s="29">
        <f t="shared" si="38"/>
        <v>0</v>
      </c>
    </row>
    <row r="209" spans="2:35" s="101" customFormat="1" ht="11.25">
      <c r="B209" s="69"/>
      <c r="C209" s="183"/>
      <c r="D209" s="73" t="s">
        <v>45</v>
      </c>
      <c r="E209" s="96"/>
      <c r="F209" s="97">
        <f>SUM(F207:F208)</f>
        <v>1340</v>
      </c>
      <c r="G209" s="97">
        <f>SUM(G207:G208)</f>
        <v>664</v>
      </c>
      <c r="H209" s="79">
        <f t="shared" si="43"/>
        <v>0.4955223880597015</v>
      </c>
      <c r="I209" s="98">
        <f>SUM(I207:I208)</f>
        <v>132</v>
      </c>
      <c r="J209" s="99">
        <f>SUM(J207:J208)</f>
        <v>132</v>
      </c>
      <c r="K209" s="76">
        <f t="shared" si="42"/>
        <v>1</v>
      </c>
      <c r="L209" s="99">
        <f>SUM(L207:L208)</f>
        <v>109</v>
      </c>
      <c r="M209" s="77">
        <f t="shared" si="45"/>
        <v>0.8257575757575758</v>
      </c>
      <c r="N209" s="99">
        <f>SUM(N207:N208)</f>
        <v>34</v>
      </c>
      <c r="O209" s="77">
        <f t="shared" si="46"/>
        <v>0.25757575757575757</v>
      </c>
      <c r="P209" s="99">
        <f>SUM(P207:P208)</f>
        <v>4</v>
      </c>
      <c r="Q209" s="77">
        <f t="shared" si="44"/>
        <v>0.11764705882352941</v>
      </c>
      <c r="R209" s="99">
        <f>SUM(R207:R208)</f>
        <v>4</v>
      </c>
      <c r="S209" s="123">
        <f t="shared" si="47"/>
        <v>0.11764705882352941</v>
      </c>
      <c r="T209" s="126"/>
      <c r="U209" s="100">
        <f>SUM(U207:U208)</f>
        <v>3213</v>
      </c>
      <c r="V209" s="77"/>
      <c r="W209" s="100">
        <f>SUM(W207:W208)</f>
        <v>2292</v>
      </c>
      <c r="X209" s="77">
        <f t="shared" si="33"/>
        <v>0.7133520074696545</v>
      </c>
      <c r="Y209" s="100">
        <f>SUM(Y207:Y208)</f>
        <v>386</v>
      </c>
      <c r="Z209" s="77">
        <f t="shared" si="34"/>
        <v>0.12013694366635543</v>
      </c>
      <c r="AA209" s="100">
        <f>SUM(AA207:AA208)</f>
        <v>624</v>
      </c>
      <c r="AB209" s="77">
        <f t="shared" si="35"/>
        <v>0.1942110177404295</v>
      </c>
      <c r="AC209" s="100">
        <f>SUM(AC207:AC208)</f>
        <v>64</v>
      </c>
      <c r="AD209" s="77">
        <f t="shared" si="36"/>
        <v>0.019919078742608155</v>
      </c>
      <c r="AE209" s="100">
        <f>SUM(AE207:AE208)</f>
        <v>1426</v>
      </c>
      <c r="AF209" s="77">
        <f t="shared" si="37"/>
        <v>0.44382197323373795</v>
      </c>
      <c r="AG209" s="100">
        <f>SUM(AG207:AG208)</f>
        <v>547</v>
      </c>
      <c r="AH209" s="100">
        <f>SUM(AH207:AH208)</f>
        <v>2</v>
      </c>
      <c r="AI209" s="79">
        <f t="shared" si="38"/>
        <v>0.003656307129798903</v>
      </c>
    </row>
    <row r="210" spans="2:35" s="9" customFormat="1" ht="11.25">
      <c r="B210" s="50"/>
      <c r="C210" s="182">
        <v>2036</v>
      </c>
      <c r="D210" s="63" t="s">
        <v>191</v>
      </c>
      <c r="E210" s="80" t="s">
        <v>60</v>
      </c>
      <c r="F210" s="81">
        <v>156</v>
      </c>
      <c r="G210" s="81">
        <v>110</v>
      </c>
      <c r="H210" s="29">
        <f t="shared" si="43"/>
        <v>0.7051282051282052</v>
      </c>
      <c r="I210" s="64">
        <v>50</v>
      </c>
      <c r="J210" s="17">
        <v>50</v>
      </c>
      <c r="K210" s="36">
        <f t="shared" si="42"/>
        <v>1</v>
      </c>
      <c r="L210" s="17">
        <v>39</v>
      </c>
      <c r="M210" s="15">
        <f t="shared" si="45"/>
        <v>0.78</v>
      </c>
      <c r="N210" s="17">
        <v>16</v>
      </c>
      <c r="O210" s="15">
        <f t="shared" si="46"/>
        <v>0.32</v>
      </c>
      <c r="P210" s="17">
        <v>5</v>
      </c>
      <c r="Q210" s="15">
        <f t="shared" si="44"/>
        <v>0.3125</v>
      </c>
      <c r="R210" s="17">
        <v>0</v>
      </c>
      <c r="S210" s="122">
        <f t="shared" si="47"/>
        <v>0</v>
      </c>
      <c r="T210" s="84" t="s">
        <v>191</v>
      </c>
      <c r="U210" s="16">
        <v>242</v>
      </c>
      <c r="V210" s="163" t="s">
        <v>30</v>
      </c>
      <c r="W210" s="16">
        <v>203</v>
      </c>
      <c r="X210" s="15">
        <f t="shared" si="33"/>
        <v>0.8388429752066116</v>
      </c>
      <c r="Y210" s="16">
        <v>84</v>
      </c>
      <c r="Z210" s="15">
        <f t="shared" si="34"/>
        <v>0.34710743801652894</v>
      </c>
      <c r="AA210" s="16">
        <v>73</v>
      </c>
      <c r="AB210" s="15">
        <f t="shared" si="35"/>
        <v>0.30165289256198347</v>
      </c>
      <c r="AC210" s="16">
        <v>3</v>
      </c>
      <c r="AD210" s="15">
        <f t="shared" si="36"/>
        <v>0.012396694214876033</v>
      </c>
      <c r="AE210" s="16">
        <v>112</v>
      </c>
      <c r="AF210" s="15">
        <f t="shared" si="37"/>
        <v>0.4628099173553719</v>
      </c>
      <c r="AG210" s="16" t="s">
        <v>130</v>
      </c>
      <c r="AH210" s="16" t="s">
        <v>105</v>
      </c>
      <c r="AI210" s="29">
        <f t="shared" si="38"/>
        <v>0</v>
      </c>
    </row>
    <row r="211" spans="2:35" s="9" customFormat="1" ht="11.25">
      <c r="B211" s="50"/>
      <c r="C211" s="182"/>
      <c r="D211" s="63"/>
      <c r="E211" s="80"/>
      <c r="F211" s="17"/>
      <c r="G211" s="17"/>
      <c r="H211" s="29"/>
      <c r="I211" s="85"/>
      <c r="J211" s="17"/>
      <c r="K211" s="36"/>
      <c r="L211" s="17"/>
      <c r="M211" s="15"/>
      <c r="N211" s="17"/>
      <c r="O211" s="15"/>
      <c r="P211" s="17" t="s">
        <v>102</v>
      </c>
      <c r="Q211" s="15"/>
      <c r="R211" s="17"/>
      <c r="S211" s="122"/>
      <c r="T211" s="84" t="s">
        <v>192</v>
      </c>
      <c r="U211" s="16">
        <v>204</v>
      </c>
      <c r="V211" s="163" t="s">
        <v>29</v>
      </c>
      <c r="W211" s="16">
        <v>173</v>
      </c>
      <c r="X211" s="15">
        <f t="shared" si="33"/>
        <v>0.8480392156862745</v>
      </c>
      <c r="Y211" s="16">
        <v>132</v>
      </c>
      <c r="Z211" s="15">
        <f t="shared" si="34"/>
        <v>0.6470588235294118</v>
      </c>
      <c r="AA211" s="16">
        <v>89</v>
      </c>
      <c r="AB211" s="15">
        <f t="shared" si="35"/>
        <v>0.4362745098039216</v>
      </c>
      <c r="AC211" s="16">
        <v>20</v>
      </c>
      <c r="AD211" s="15">
        <f t="shared" si="36"/>
        <v>0.09803921568627451</v>
      </c>
      <c r="AE211" s="16">
        <v>98</v>
      </c>
      <c r="AF211" s="15">
        <f t="shared" si="37"/>
        <v>0.4803921568627451</v>
      </c>
      <c r="AG211" s="16">
        <v>30</v>
      </c>
      <c r="AH211" s="16" t="s">
        <v>105</v>
      </c>
      <c r="AI211" s="29">
        <f t="shared" si="38"/>
        <v>0</v>
      </c>
    </row>
    <row r="212" spans="2:35" s="9" customFormat="1" ht="11.25">
      <c r="B212" s="50"/>
      <c r="C212" s="182"/>
      <c r="D212" s="63"/>
      <c r="E212" s="80"/>
      <c r="F212" s="17"/>
      <c r="G212" s="17"/>
      <c r="H212" s="29"/>
      <c r="I212" s="85"/>
      <c r="J212" s="17"/>
      <c r="K212" s="36"/>
      <c r="L212" s="17"/>
      <c r="M212" s="15"/>
      <c r="N212" s="17"/>
      <c r="O212" s="15"/>
      <c r="P212" s="17"/>
      <c r="Q212" s="15"/>
      <c r="R212" s="17"/>
      <c r="S212" s="122"/>
      <c r="T212" s="84" t="s">
        <v>193</v>
      </c>
      <c r="U212" s="16">
        <v>22</v>
      </c>
      <c r="V212" s="163" t="s">
        <v>30</v>
      </c>
      <c r="W212" s="16">
        <v>2</v>
      </c>
      <c r="X212" s="15">
        <f aca="true" t="shared" si="48" ref="X212:X276">SUM(W212/U212)</f>
        <v>0.09090909090909091</v>
      </c>
      <c r="Y212" s="16">
        <v>0</v>
      </c>
      <c r="Z212" s="15">
        <f t="shared" si="34"/>
        <v>0</v>
      </c>
      <c r="AA212" s="16">
        <v>5</v>
      </c>
      <c r="AB212" s="15">
        <f t="shared" si="35"/>
        <v>0.22727272727272727</v>
      </c>
      <c r="AC212" s="16">
        <v>0</v>
      </c>
      <c r="AD212" s="15">
        <f t="shared" si="36"/>
        <v>0</v>
      </c>
      <c r="AE212" s="16">
        <v>9</v>
      </c>
      <c r="AF212" s="15">
        <f t="shared" si="37"/>
        <v>0.4090909090909091</v>
      </c>
      <c r="AG212" s="16">
        <v>4</v>
      </c>
      <c r="AH212" s="16" t="s">
        <v>105</v>
      </c>
      <c r="AI212" s="29">
        <f t="shared" si="38"/>
        <v>0</v>
      </c>
    </row>
    <row r="213" spans="2:35" s="9" customFormat="1" ht="11.25">
      <c r="B213" s="50"/>
      <c r="C213" s="182"/>
      <c r="D213" s="63"/>
      <c r="E213" s="80"/>
      <c r="F213" s="17"/>
      <c r="G213" s="17"/>
      <c r="H213" s="29"/>
      <c r="I213" s="85"/>
      <c r="J213" s="17"/>
      <c r="K213" s="36"/>
      <c r="L213" s="17"/>
      <c r="M213" s="15"/>
      <c r="N213" s="17"/>
      <c r="O213" s="15"/>
      <c r="P213" s="17"/>
      <c r="Q213" s="15"/>
      <c r="R213" s="17"/>
      <c r="S213" s="122"/>
      <c r="T213" s="84" t="s">
        <v>194</v>
      </c>
      <c r="U213" s="16">
        <v>102</v>
      </c>
      <c r="V213" s="163" t="s">
        <v>29</v>
      </c>
      <c r="W213" s="16">
        <v>80</v>
      </c>
      <c r="X213" s="15">
        <f t="shared" si="48"/>
        <v>0.7843137254901961</v>
      </c>
      <c r="Y213" s="16">
        <v>23</v>
      </c>
      <c r="Z213" s="15">
        <f t="shared" si="34"/>
        <v>0.22549019607843138</v>
      </c>
      <c r="AA213" s="16">
        <v>33</v>
      </c>
      <c r="AB213" s="15">
        <f t="shared" si="35"/>
        <v>0.3235294117647059</v>
      </c>
      <c r="AC213" s="16">
        <v>4</v>
      </c>
      <c r="AD213" s="15">
        <f t="shared" si="36"/>
        <v>0.0392156862745098</v>
      </c>
      <c r="AE213" s="16">
        <v>43</v>
      </c>
      <c r="AF213" s="15">
        <f t="shared" si="37"/>
        <v>0.4215686274509804</v>
      </c>
      <c r="AG213" s="16">
        <v>20</v>
      </c>
      <c r="AH213" s="16" t="s">
        <v>105</v>
      </c>
      <c r="AI213" s="29">
        <f t="shared" si="38"/>
        <v>0</v>
      </c>
    </row>
    <row r="214" spans="2:35" s="9" customFormat="1" ht="11.25">
      <c r="B214" s="50"/>
      <c r="C214" s="182"/>
      <c r="D214" s="63"/>
      <c r="E214" s="80"/>
      <c r="F214" s="17"/>
      <c r="G214" s="17"/>
      <c r="H214" s="29"/>
      <c r="I214" s="85"/>
      <c r="J214" s="17"/>
      <c r="K214" s="36"/>
      <c r="L214" s="17"/>
      <c r="M214" s="15"/>
      <c r="N214" s="17"/>
      <c r="O214" s="15"/>
      <c r="P214" s="17"/>
      <c r="Q214" s="15"/>
      <c r="R214" s="17"/>
      <c r="S214" s="122"/>
      <c r="T214" s="84" t="s">
        <v>195</v>
      </c>
      <c r="U214" s="16">
        <v>46</v>
      </c>
      <c r="V214" s="163" t="s">
        <v>29</v>
      </c>
      <c r="W214" s="16">
        <v>35</v>
      </c>
      <c r="X214" s="15">
        <f t="shared" si="48"/>
        <v>0.7608695652173914</v>
      </c>
      <c r="Y214" s="16">
        <v>26</v>
      </c>
      <c r="Z214" s="15">
        <f t="shared" si="34"/>
        <v>0.5652173913043478</v>
      </c>
      <c r="AA214" s="16">
        <v>20</v>
      </c>
      <c r="AB214" s="15">
        <f t="shared" si="35"/>
        <v>0.43478260869565216</v>
      </c>
      <c r="AC214" s="16">
        <v>1</v>
      </c>
      <c r="AD214" s="15">
        <f t="shared" si="36"/>
        <v>0.021739130434782608</v>
      </c>
      <c r="AE214" s="16">
        <v>23</v>
      </c>
      <c r="AF214" s="15">
        <f t="shared" si="37"/>
        <v>0.5</v>
      </c>
      <c r="AG214" s="16">
        <v>9</v>
      </c>
      <c r="AH214" s="16" t="s">
        <v>105</v>
      </c>
      <c r="AI214" s="29">
        <f t="shared" si="38"/>
        <v>0</v>
      </c>
    </row>
    <row r="215" spans="2:35" s="9" customFormat="1" ht="11.25">
      <c r="B215" s="50"/>
      <c r="C215" s="182"/>
      <c r="D215" s="63"/>
      <c r="E215" s="80"/>
      <c r="F215" s="17"/>
      <c r="G215" s="17"/>
      <c r="H215" s="29"/>
      <c r="I215" s="85"/>
      <c r="J215" s="17"/>
      <c r="K215" s="36"/>
      <c r="L215" s="17"/>
      <c r="M215" s="15"/>
      <c r="N215" s="17"/>
      <c r="O215" s="15"/>
      <c r="P215" s="17"/>
      <c r="Q215" s="15"/>
      <c r="R215" s="17"/>
      <c r="S215" s="122"/>
      <c r="T215" s="84" t="s">
        <v>156</v>
      </c>
      <c r="U215" s="16">
        <v>180</v>
      </c>
      <c r="V215" s="163" t="s">
        <v>29</v>
      </c>
      <c r="W215" s="16">
        <v>148</v>
      </c>
      <c r="X215" s="15">
        <f t="shared" si="48"/>
        <v>0.8222222222222222</v>
      </c>
      <c r="Y215" s="16">
        <v>105</v>
      </c>
      <c r="Z215" s="15">
        <f aca="true" t="shared" si="49" ref="Z215:Z279">SUM(Y215/U215)</f>
        <v>0.5833333333333334</v>
      </c>
      <c r="AA215" s="16">
        <v>70</v>
      </c>
      <c r="AB215" s="15">
        <f aca="true" t="shared" si="50" ref="AB215:AB279">SUM(AA215/U215)</f>
        <v>0.3888888888888889</v>
      </c>
      <c r="AC215" s="16">
        <v>16</v>
      </c>
      <c r="AD215" s="15">
        <f aca="true" t="shared" si="51" ref="AD215:AD279">SUM(AC215/U215)</f>
        <v>0.08888888888888889</v>
      </c>
      <c r="AE215" s="16">
        <v>81</v>
      </c>
      <c r="AF215" s="15">
        <f aca="true" t="shared" si="52" ref="AF215:AF279">SUM(AE215/U215)</f>
        <v>0.45</v>
      </c>
      <c r="AG215" s="16">
        <v>31</v>
      </c>
      <c r="AH215" s="16" t="s">
        <v>105</v>
      </c>
      <c r="AI215" s="29">
        <f aca="true" t="shared" si="53" ref="AI215:AI279">SUM(AH215/AG215)</f>
        <v>0</v>
      </c>
    </row>
    <row r="216" spans="2:35" s="101" customFormat="1" ht="12" thickBot="1">
      <c r="B216" s="69"/>
      <c r="C216" s="183"/>
      <c r="D216" s="73" t="s">
        <v>45</v>
      </c>
      <c r="E216" s="96"/>
      <c r="F216" s="97">
        <f>SUM(F210:F215)</f>
        <v>156</v>
      </c>
      <c r="G216" s="97">
        <f>SUM(G210:G215)</f>
        <v>110</v>
      </c>
      <c r="H216" s="79">
        <f>SUM(G216/F216)</f>
        <v>0.7051282051282052</v>
      </c>
      <c r="I216" s="98">
        <f>SUM(I210:I215)</f>
        <v>50</v>
      </c>
      <c r="J216" s="99">
        <f>SUM(J210:J215)</f>
        <v>50</v>
      </c>
      <c r="K216" s="76">
        <f t="shared" si="42"/>
        <v>1</v>
      </c>
      <c r="L216" s="99">
        <f>SUM(L210:L215)</f>
        <v>39</v>
      </c>
      <c r="M216" s="77">
        <f t="shared" si="45"/>
        <v>0.78</v>
      </c>
      <c r="N216" s="99">
        <f>SUM(N210:N215)</f>
        <v>16</v>
      </c>
      <c r="O216" s="77">
        <f t="shared" si="46"/>
        <v>0.32</v>
      </c>
      <c r="P216" s="99">
        <f>SUM(P210:P215)</f>
        <v>5</v>
      </c>
      <c r="Q216" s="77">
        <f t="shared" si="44"/>
        <v>0.3125</v>
      </c>
      <c r="R216" s="99">
        <f>SUM(R210:R215)</f>
        <v>0</v>
      </c>
      <c r="S216" s="123">
        <f t="shared" si="47"/>
        <v>0</v>
      </c>
      <c r="T216" s="127"/>
      <c r="U216" s="25">
        <f>SUM(U210:U215)</f>
        <v>796</v>
      </c>
      <c r="V216" s="30"/>
      <c r="W216" s="25">
        <f>SUM(W210:W215)</f>
        <v>641</v>
      </c>
      <c r="X216" s="30">
        <f t="shared" si="48"/>
        <v>0.8052763819095478</v>
      </c>
      <c r="Y216" s="25">
        <f>SUM(Y210:Y215)</f>
        <v>370</v>
      </c>
      <c r="Z216" s="30">
        <f t="shared" si="49"/>
        <v>0.4648241206030151</v>
      </c>
      <c r="AA216" s="25">
        <f>SUM(AA210:AA215)</f>
        <v>290</v>
      </c>
      <c r="AB216" s="30">
        <f t="shared" si="50"/>
        <v>0.36432160804020103</v>
      </c>
      <c r="AC216" s="25">
        <f>SUM(AC210:AC215)</f>
        <v>44</v>
      </c>
      <c r="AD216" s="30">
        <f t="shared" si="51"/>
        <v>0.05527638190954774</v>
      </c>
      <c r="AE216" s="25">
        <f>SUM(AE210:AE215)</f>
        <v>366</v>
      </c>
      <c r="AF216" s="30">
        <f t="shared" si="52"/>
        <v>0.45979899497487436</v>
      </c>
      <c r="AG216" s="25">
        <f>SUM(AG210:AG215)</f>
        <v>94</v>
      </c>
      <c r="AH216" s="25">
        <f>SUM(AH210:AH215)</f>
        <v>0</v>
      </c>
      <c r="AI216" s="26">
        <f t="shared" si="53"/>
        <v>0</v>
      </c>
    </row>
    <row r="217" spans="2:35" s="11" customFormat="1" ht="13.5" thickBot="1">
      <c r="B217" s="111"/>
      <c r="C217" s="184"/>
      <c r="D217" s="112" t="s">
        <v>40</v>
      </c>
      <c r="E217" s="113"/>
      <c r="F217" s="114">
        <f>SUM(F216,F209,F206,F203,F201,F199,F193,F188,F182,F179,F177,F175,F170,F168)</f>
        <v>9888</v>
      </c>
      <c r="G217" s="114">
        <f>SUM(G216,G209,G206,G203,G201,G199,G193,G188,G182,G179,G177,G175,G170,G168)</f>
        <v>4568</v>
      </c>
      <c r="H217" s="115">
        <f>SUM(G217/F217)</f>
        <v>0.46197411003236244</v>
      </c>
      <c r="I217" s="116">
        <f>SUM(I216,I209,I206,I203,I201,I199,I193,I188,I182,I179,I177,I175,I170,I168)</f>
        <v>1114</v>
      </c>
      <c r="J217" s="114">
        <f>SUM(J216,J209,J206,J203,J201,J199,J193,J188,J182,J179,J177,J175,J170,J168)</f>
        <v>926</v>
      </c>
      <c r="K217" s="117">
        <f>SUM(J217/I217)</f>
        <v>0.8312387791741472</v>
      </c>
      <c r="L217" s="114">
        <f>SUM(L216,L209,L206,L203,L201,L199,L193,L188,L182,L179,L177,L175,L170,L168)</f>
        <v>803</v>
      </c>
      <c r="M217" s="117">
        <f t="shared" si="45"/>
        <v>0.7208258527827648</v>
      </c>
      <c r="N217" s="114">
        <f>SUM(N216,N209,N206,N203,N201,N199,N193,N188,N182,N179,N177,N175,N170,N168)</f>
        <v>277</v>
      </c>
      <c r="O217" s="117">
        <f t="shared" si="46"/>
        <v>0.24865350089766608</v>
      </c>
      <c r="P217" s="114">
        <f>SUM(P216,P209,P206,P203,P201,P199,P193,P188,P182,P179,P177,P175,P170,P168)</f>
        <v>24</v>
      </c>
      <c r="Q217" s="120">
        <f t="shared" si="44"/>
        <v>0.08664259927797834</v>
      </c>
      <c r="R217" s="114">
        <f>SUM(R216,R209,R206,R203,R201,R199,R193,R188,R182,R179,R177,R175,R170,R168)</f>
        <v>15</v>
      </c>
      <c r="S217" s="206">
        <f t="shared" si="47"/>
        <v>0.05415162454873646</v>
      </c>
      <c r="T217" s="121"/>
      <c r="U217" s="119">
        <f>SUM(U216,U209,U206,U203,U201,U199,U193,U188,U182,U179,U177,U175,U170,U168)</f>
        <v>21852</v>
      </c>
      <c r="V217" s="118"/>
      <c r="W217" s="119">
        <f>SUM(W216,W209,W206,W203,W201,W199,W193,W188,W182,W179,W177,W175,W170,W168)</f>
        <v>15893</v>
      </c>
      <c r="X217" s="120">
        <f>SUM(W217/U217)</f>
        <v>0.7273018488010251</v>
      </c>
      <c r="Y217" s="119">
        <f>SUM(Y216,Y209,Y206,Y203,Y201,Y199,Y193,Y188,Y182,Y179,Y177,Y175,Y170,Y168)</f>
        <v>5599</v>
      </c>
      <c r="Z217" s="120">
        <f>SUM(Y217/U217)</f>
        <v>0.25622368661907374</v>
      </c>
      <c r="AA217" s="119">
        <f>SUM(AA216,AA209,AA206,AA203,AA201,AA199,AA193,AA188,AA182,AA179,AA177,AA175,AA170,AA168)</f>
        <v>4899</v>
      </c>
      <c r="AB217" s="120">
        <f t="shared" si="50"/>
        <v>0.22419000549148818</v>
      </c>
      <c r="AC217" s="119">
        <f>SUM(AC216,AC209,AC206,AC203,AC201,AC199,AC193,AC188,AC182,AC179,AC177,AC175,AC170,AC168)</f>
        <v>916</v>
      </c>
      <c r="AD217" s="120">
        <f>SUM(AC217/U217)</f>
        <v>0.041918359875526265</v>
      </c>
      <c r="AE217" s="119">
        <f>SUM(AE216,AE209,AE206,AE203,AE201,AE199,AE193,AE188,AE182,AE179,AE177,AE175,AE170,AE168)</f>
        <v>9566</v>
      </c>
      <c r="AF217" s="120">
        <f t="shared" si="52"/>
        <v>0.4377631338092623</v>
      </c>
      <c r="AG217" s="119">
        <f>SUM(AG216,AG209,AG206,AG203,AG201,AG199,AG193,AG188,AG182,AG179,AG177,AG175,AG170,AG168)</f>
        <v>3515</v>
      </c>
      <c r="AH217" s="119">
        <f>SUM(AH216,AH209,AH206,AH203,AH201,AH199,AH193,AH188,AH182,AH179,AH177,AH175,AH170,AH168)</f>
        <v>25</v>
      </c>
      <c r="AI217" s="115">
        <f>SUM(AH217/AG217)</f>
        <v>0.007112375533428165</v>
      </c>
    </row>
    <row r="218" spans="2:35" s="11" customFormat="1" ht="13.5" thickBot="1">
      <c r="B218" s="103"/>
      <c r="C218" s="109"/>
      <c r="D218" s="104"/>
      <c r="E218" s="105"/>
      <c r="F218" s="106"/>
      <c r="G218" s="106"/>
      <c r="H218" s="107"/>
      <c r="I218" s="106"/>
      <c r="J218" s="106"/>
      <c r="K218" s="108"/>
      <c r="L218" s="106"/>
      <c r="M218" s="108"/>
      <c r="N218" s="106"/>
      <c r="O218" s="108"/>
      <c r="P218" s="106"/>
      <c r="Q218" s="107"/>
      <c r="R218" s="106"/>
      <c r="S218" s="107"/>
      <c r="T218" s="104"/>
      <c r="U218" s="104"/>
      <c r="V218" s="109"/>
      <c r="W218" s="104"/>
      <c r="X218" s="107"/>
      <c r="Y218" s="104"/>
      <c r="Z218" s="107"/>
      <c r="AA218" s="104"/>
      <c r="AB218" s="107"/>
      <c r="AC218" s="104"/>
      <c r="AD218" s="107"/>
      <c r="AE218" s="104"/>
      <c r="AF218" s="107"/>
      <c r="AG218" s="104"/>
      <c r="AH218" s="104"/>
      <c r="AI218" s="110"/>
    </row>
    <row r="219" spans="2:35" s="9" customFormat="1" ht="11.25">
      <c r="B219" s="51" t="s">
        <v>100</v>
      </c>
      <c r="C219" s="186">
        <v>2509</v>
      </c>
      <c r="D219" s="63" t="s">
        <v>100</v>
      </c>
      <c r="E219" s="80" t="s">
        <v>60</v>
      </c>
      <c r="F219" s="81">
        <v>484</v>
      </c>
      <c r="G219" s="81">
        <v>245</v>
      </c>
      <c r="H219" s="29">
        <f>SUM(G219/F219)</f>
        <v>0.506198347107438</v>
      </c>
      <c r="I219" s="64">
        <v>95</v>
      </c>
      <c r="J219" s="17">
        <v>63</v>
      </c>
      <c r="K219" s="36">
        <f t="shared" si="42"/>
        <v>0.6631578947368421</v>
      </c>
      <c r="L219" s="17">
        <v>56</v>
      </c>
      <c r="M219" s="15">
        <f t="shared" si="45"/>
        <v>0.5894736842105263</v>
      </c>
      <c r="N219" s="17">
        <v>19</v>
      </c>
      <c r="O219" s="15">
        <f t="shared" si="46"/>
        <v>0.2</v>
      </c>
      <c r="P219" s="17">
        <v>3</v>
      </c>
      <c r="Q219" s="15">
        <f t="shared" si="44"/>
        <v>0.15789473684210525</v>
      </c>
      <c r="R219" s="17">
        <v>1</v>
      </c>
      <c r="S219" s="122">
        <f t="shared" si="47"/>
        <v>0.05263157894736842</v>
      </c>
      <c r="T219" s="125" t="s">
        <v>100</v>
      </c>
      <c r="U219" s="59">
        <v>3641</v>
      </c>
      <c r="V219" s="162" t="s">
        <v>31</v>
      </c>
      <c r="W219" s="59">
        <v>2308</v>
      </c>
      <c r="X219" s="58">
        <f t="shared" si="48"/>
        <v>0.6338917879703378</v>
      </c>
      <c r="Y219" s="59">
        <v>492</v>
      </c>
      <c r="Z219" s="58">
        <f t="shared" si="49"/>
        <v>0.1351277121669871</v>
      </c>
      <c r="AA219" s="59">
        <v>906</v>
      </c>
      <c r="AB219" s="58">
        <f t="shared" si="50"/>
        <v>0.24883273825872013</v>
      </c>
      <c r="AC219" s="59">
        <v>406</v>
      </c>
      <c r="AD219" s="58">
        <f t="shared" si="51"/>
        <v>0.11150782751991212</v>
      </c>
      <c r="AE219" s="59">
        <v>1723</v>
      </c>
      <c r="AF219" s="58">
        <f t="shared" si="52"/>
        <v>0.47322164240593245</v>
      </c>
      <c r="AG219" s="59">
        <v>699</v>
      </c>
      <c r="AH219" s="59">
        <v>216</v>
      </c>
      <c r="AI219" s="60">
        <f t="shared" si="53"/>
        <v>0.3090128755364807</v>
      </c>
    </row>
    <row r="220" spans="2:35" s="9" customFormat="1" ht="11.25">
      <c r="B220" s="51"/>
      <c r="C220" s="186"/>
      <c r="D220" s="63"/>
      <c r="E220" s="80" t="s">
        <v>61</v>
      </c>
      <c r="F220" s="81">
        <v>484</v>
      </c>
      <c r="G220" s="81">
        <v>250</v>
      </c>
      <c r="H220" s="29">
        <f>SUM(G220/F220)</f>
        <v>0.5165289256198347</v>
      </c>
      <c r="I220" s="64"/>
      <c r="J220" s="17"/>
      <c r="K220" s="36"/>
      <c r="L220" s="17"/>
      <c r="M220" s="15"/>
      <c r="N220" s="17"/>
      <c r="O220" s="15"/>
      <c r="P220" s="17"/>
      <c r="Q220" s="15"/>
      <c r="R220" s="17"/>
      <c r="S220" s="122"/>
      <c r="T220" s="84"/>
      <c r="U220" s="16"/>
      <c r="V220" s="163"/>
      <c r="W220" s="16"/>
      <c r="X220" s="15"/>
      <c r="Y220" s="16"/>
      <c r="Z220" s="15"/>
      <c r="AA220" s="71"/>
      <c r="AB220" s="15"/>
      <c r="AC220" s="16"/>
      <c r="AD220" s="15"/>
      <c r="AE220" s="71"/>
      <c r="AF220" s="15"/>
      <c r="AG220" s="16"/>
      <c r="AH220" s="71"/>
      <c r="AI220" s="29"/>
    </row>
    <row r="221" spans="2:35" s="101" customFormat="1" ht="11.25">
      <c r="B221" s="69"/>
      <c r="C221" s="183"/>
      <c r="D221" s="73" t="s">
        <v>45</v>
      </c>
      <c r="E221" s="96"/>
      <c r="F221" s="97">
        <f>SUM(F219:F220)</f>
        <v>968</v>
      </c>
      <c r="G221" s="97">
        <f>SUM(G219:G220)</f>
        <v>495</v>
      </c>
      <c r="H221" s="79">
        <f>SUM(G221/F221)</f>
        <v>0.5113636363636364</v>
      </c>
      <c r="I221" s="98">
        <f>SUM(I219:I220)</f>
        <v>95</v>
      </c>
      <c r="J221" s="99">
        <f>SUM(J219:J220)</f>
        <v>63</v>
      </c>
      <c r="K221" s="76">
        <f t="shared" si="42"/>
        <v>0.6631578947368421</v>
      </c>
      <c r="L221" s="99">
        <f>SUM(L219:L220)</f>
        <v>56</v>
      </c>
      <c r="M221" s="77">
        <f t="shared" si="45"/>
        <v>0.5894736842105263</v>
      </c>
      <c r="N221" s="99">
        <f>SUM(N219:N220)</f>
        <v>19</v>
      </c>
      <c r="O221" s="77">
        <f t="shared" si="46"/>
        <v>0.2</v>
      </c>
      <c r="P221" s="99">
        <f>SUM(P219:P220)</f>
        <v>3</v>
      </c>
      <c r="Q221" s="77">
        <f t="shared" si="44"/>
        <v>0.15789473684210525</v>
      </c>
      <c r="R221" s="99">
        <f>SUM(R219:R220)</f>
        <v>1</v>
      </c>
      <c r="S221" s="123">
        <f t="shared" si="47"/>
        <v>0.05263157894736842</v>
      </c>
      <c r="T221" s="126"/>
      <c r="U221" s="100">
        <f>SUM(U219:U220)</f>
        <v>3641</v>
      </c>
      <c r="V221" s="77"/>
      <c r="W221" s="100">
        <f>SUM(W219:W220)</f>
        <v>2308</v>
      </c>
      <c r="X221" s="77">
        <f t="shared" si="48"/>
        <v>0.6338917879703378</v>
      </c>
      <c r="Y221" s="100">
        <f>SUM(Y219:Y220)</f>
        <v>492</v>
      </c>
      <c r="Z221" s="77">
        <f t="shared" si="49"/>
        <v>0.1351277121669871</v>
      </c>
      <c r="AA221" s="100">
        <f>SUM(AA219:AA220)</f>
        <v>906</v>
      </c>
      <c r="AB221" s="77">
        <f t="shared" si="50"/>
        <v>0.24883273825872013</v>
      </c>
      <c r="AC221" s="100">
        <f>SUM(AC219:AC220)</f>
        <v>406</v>
      </c>
      <c r="AD221" s="77">
        <f t="shared" si="51"/>
        <v>0.11150782751991212</v>
      </c>
      <c r="AE221" s="100">
        <f>SUM(AE219:AE220)</f>
        <v>1723</v>
      </c>
      <c r="AF221" s="77">
        <f t="shared" si="52"/>
        <v>0.47322164240593245</v>
      </c>
      <c r="AG221" s="100">
        <f>SUM(AG219:AG220)</f>
        <v>699</v>
      </c>
      <c r="AH221" s="100">
        <f>SUM(AH219:AH220)</f>
        <v>216</v>
      </c>
      <c r="AI221" s="79">
        <f t="shared" si="53"/>
        <v>0.3090128755364807</v>
      </c>
    </row>
    <row r="222" spans="2:35" s="9" customFormat="1" ht="11.25">
      <c r="B222" s="52"/>
      <c r="C222" s="186">
        <v>2511</v>
      </c>
      <c r="D222" s="63" t="s">
        <v>316</v>
      </c>
      <c r="E222" s="80" t="s">
        <v>60</v>
      </c>
      <c r="F222" s="81">
        <v>389</v>
      </c>
      <c r="G222" s="81">
        <v>118</v>
      </c>
      <c r="H222" s="29">
        <f>SUM(G222/F222)</f>
        <v>0.3033419023136247</v>
      </c>
      <c r="I222" s="64">
        <v>75</v>
      </c>
      <c r="J222" s="17">
        <v>59</v>
      </c>
      <c r="K222" s="36">
        <f t="shared" si="42"/>
        <v>0.7866666666666666</v>
      </c>
      <c r="L222" s="17">
        <v>59</v>
      </c>
      <c r="M222" s="15">
        <f t="shared" si="45"/>
        <v>0.7866666666666666</v>
      </c>
      <c r="N222" s="17">
        <v>6</v>
      </c>
      <c r="O222" s="15">
        <f t="shared" si="46"/>
        <v>0.08</v>
      </c>
      <c r="P222" s="17">
        <v>0</v>
      </c>
      <c r="Q222" s="15">
        <f t="shared" si="44"/>
        <v>0</v>
      </c>
      <c r="R222" s="17">
        <v>0</v>
      </c>
      <c r="S222" s="122">
        <f t="shared" si="47"/>
        <v>0</v>
      </c>
      <c r="T222" s="84" t="s">
        <v>316</v>
      </c>
      <c r="U222" s="16">
        <v>874</v>
      </c>
      <c r="V222" s="163" t="s">
        <v>29</v>
      </c>
      <c r="W222" s="16">
        <v>717</v>
      </c>
      <c r="X222" s="15">
        <f t="shared" si="48"/>
        <v>0.8203661327231121</v>
      </c>
      <c r="Y222" s="16">
        <v>512</v>
      </c>
      <c r="Z222" s="15">
        <f t="shared" si="49"/>
        <v>0.585812356979405</v>
      </c>
      <c r="AA222" s="16">
        <v>362</v>
      </c>
      <c r="AB222" s="15">
        <f t="shared" si="50"/>
        <v>0.41418764302059496</v>
      </c>
      <c r="AC222" s="16">
        <v>8</v>
      </c>
      <c r="AD222" s="15">
        <f t="shared" si="51"/>
        <v>0.009153318077803204</v>
      </c>
      <c r="AE222" s="16">
        <v>392</v>
      </c>
      <c r="AF222" s="15">
        <f t="shared" si="52"/>
        <v>0.448512585812357</v>
      </c>
      <c r="AG222" s="16">
        <v>139</v>
      </c>
      <c r="AH222" s="16" t="s">
        <v>105</v>
      </c>
      <c r="AI222" s="29">
        <f t="shared" si="53"/>
        <v>0</v>
      </c>
    </row>
    <row r="223" spans="2:35" s="9" customFormat="1" ht="11.25">
      <c r="B223" s="52"/>
      <c r="C223" s="186"/>
      <c r="D223" s="63"/>
      <c r="E223" s="80" t="s">
        <v>61</v>
      </c>
      <c r="F223" s="81">
        <v>390</v>
      </c>
      <c r="G223" s="81">
        <v>132</v>
      </c>
      <c r="H223" s="29">
        <f>SUM(G223/F223)</f>
        <v>0.3384615384615385</v>
      </c>
      <c r="I223" s="64"/>
      <c r="J223" s="17"/>
      <c r="K223" s="36"/>
      <c r="L223" s="17"/>
      <c r="M223" s="15"/>
      <c r="N223" s="17"/>
      <c r="O223" s="15"/>
      <c r="P223" s="17"/>
      <c r="Q223" s="15"/>
      <c r="R223" s="17"/>
      <c r="S223" s="122"/>
      <c r="T223" s="80" t="s">
        <v>317</v>
      </c>
      <c r="U223" s="16">
        <v>422</v>
      </c>
      <c r="V223" s="163" t="s">
        <v>29</v>
      </c>
      <c r="W223" s="16">
        <v>258</v>
      </c>
      <c r="X223" s="15">
        <f t="shared" si="48"/>
        <v>0.6113744075829384</v>
      </c>
      <c r="Y223" s="16">
        <v>63</v>
      </c>
      <c r="Z223" s="15">
        <f t="shared" si="49"/>
        <v>0.14928909952606634</v>
      </c>
      <c r="AA223" s="16">
        <v>111</v>
      </c>
      <c r="AB223" s="15">
        <f t="shared" si="50"/>
        <v>0.26303317535545023</v>
      </c>
      <c r="AC223" s="16">
        <v>1</v>
      </c>
      <c r="AD223" s="15">
        <f t="shared" si="51"/>
        <v>0.002369668246445498</v>
      </c>
      <c r="AE223" s="16">
        <v>167</v>
      </c>
      <c r="AF223" s="15">
        <f t="shared" si="52"/>
        <v>0.3957345971563981</v>
      </c>
      <c r="AG223" s="16">
        <v>65</v>
      </c>
      <c r="AH223" s="16" t="s">
        <v>105</v>
      </c>
      <c r="AI223" s="29">
        <f t="shared" si="53"/>
        <v>0</v>
      </c>
    </row>
    <row r="224" spans="2:35" s="9" customFormat="1" ht="11.25">
      <c r="B224" s="52"/>
      <c r="C224" s="186"/>
      <c r="D224" s="63"/>
      <c r="E224" s="84"/>
      <c r="F224" s="61"/>
      <c r="G224" s="61"/>
      <c r="H224" s="87"/>
      <c r="I224" s="64"/>
      <c r="J224" s="17"/>
      <c r="K224" s="36"/>
      <c r="L224" s="17"/>
      <c r="M224" s="15"/>
      <c r="N224" s="17"/>
      <c r="O224" s="15"/>
      <c r="P224" s="17"/>
      <c r="Q224" s="15"/>
      <c r="R224" s="17"/>
      <c r="S224" s="122"/>
      <c r="T224" s="84" t="s">
        <v>196</v>
      </c>
      <c r="U224" s="16">
        <v>110</v>
      </c>
      <c r="V224" s="163" t="s">
        <v>29</v>
      </c>
      <c r="W224" s="16">
        <v>86</v>
      </c>
      <c r="X224" s="15">
        <f t="shared" si="48"/>
        <v>0.7818181818181819</v>
      </c>
      <c r="Y224" s="16">
        <v>67</v>
      </c>
      <c r="Z224" s="15">
        <f t="shared" si="49"/>
        <v>0.6090909090909091</v>
      </c>
      <c r="AA224" s="16">
        <v>44</v>
      </c>
      <c r="AB224" s="15">
        <f t="shared" si="50"/>
        <v>0.4</v>
      </c>
      <c r="AC224" s="16">
        <v>0</v>
      </c>
      <c r="AD224" s="15">
        <f t="shared" si="51"/>
        <v>0</v>
      </c>
      <c r="AE224" s="16">
        <v>47</v>
      </c>
      <c r="AF224" s="15">
        <f t="shared" si="52"/>
        <v>0.42727272727272725</v>
      </c>
      <c r="AG224" s="16">
        <v>20</v>
      </c>
      <c r="AH224" s="16" t="s">
        <v>105</v>
      </c>
      <c r="AI224" s="29">
        <f t="shared" si="53"/>
        <v>0</v>
      </c>
    </row>
    <row r="225" spans="2:35" s="101" customFormat="1" ht="11.25">
      <c r="B225" s="69"/>
      <c r="C225" s="183"/>
      <c r="D225" s="73" t="s">
        <v>45</v>
      </c>
      <c r="E225" s="96"/>
      <c r="F225" s="97">
        <f>SUM(F222:F224)</f>
        <v>779</v>
      </c>
      <c r="G225" s="97">
        <f>SUM(G222:G224)</f>
        <v>250</v>
      </c>
      <c r="H225" s="79">
        <f>SUM(G225/F225)</f>
        <v>0.3209242618741977</v>
      </c>
      <c r="I225" s="98">
        <f>SUM(I222:I224)</f>
        <v>75</v>
      </c>
      <c r="J225" s="99">
        <f>SUM(J222:J224)</f>
        <v>59</v>
      </c>
      <c r="K225" s="76">
        <f t="shared" si="42"/>
        <v>0.7866666666666666</v>
      </c>
      <c r="L225" s="99">
        <f>SUM(L222:L224)</f>
        <v>59</v>
      </c>
      <c r="M225" s="77">
        <f t="shared" si="45"/>
        <v>0.7866666666666666</v>
      </c>
      <c r="N225" s="99">
        <f>SUM(N222:N224)</f>
        <v>6</v>
      </c>
      <c r="O225" s="77">
        <f t="shared" si="46"/>
        <v>0.08</v>
      </c>
      <c r="P225" s="99">
        <f>SUM(P222:P224)</f>
        <v>0</v>
      </c>
      <c r="Q225" s="77">
        <f t="shared" si="44"/>
        <v>0</v>
      </c>
      <c r="R225" s="99">
        <f>SUM(R222:R224)</f>
        <v>0</v>
      </c>
      <c r="S225" s="123">
        <f t="shared" si="47"/>
        <v>0</v>
      </c>
      <c r="T225" s="126"/>
      <c r="U225" s="100">
        <f>SUM(U222:U224)</f>
        <v>1406</v>
      </c>
      <c r="V225" s="77"/>
      <c r="W225" s="100">
        <f>SUM(W222:W224)</f>
        <v>1061</v>
      </c>
      <c r="X225" s="77">
        <f t="shared" si="48"/>
        <v>0.7546230440967283</v>
      </c>
      <c r="Y225" s="100">
        <f>SUM(Y222:Y224)</f>
        <v>642</v>
      </c>
      <c r="Z225" s="77">
        <f t="shared" si="49"/>
        <v>0.4566145092460882</v>
      </c>
      <c r="AA225" s="100">
        <f>SUM(AA222:AA224)</f>
        <v>517</v>
      </c>
      <c r="AB225" s="77">
        <f t="shared" si="50"/>
        <v>0.36770981507823614</v>
      </c>
      <c r="AC225" s="100">
        <f>SUM(AC222:AC224)</f>
        <v>9</v>
      </c>
      <c r="AD225" s="77">
        <f t="shared" si="51"/>
        <v>0.006401137980085348</v>
      </c>
      <c r="AE225" s="100">
        <f>SUM(AE222:AE224)</f>
        <v>606</v>
      </c>
      <c r="AF225" s="77">
        <f t="shared" si="52"/>
        <v>0.4310099573257468</v>
      </c>
      <c r="AG225" s="100">
        <f>SUM(AG222:AG224)</f>
        <v>224</v>
      </c>
      <c r="AH225" s="100">
        <f>SUM(AH222:AH224)</f>
        <v>0</v>
      </c>
      <c r="AI225" s="79">
        <f t="shared" si="53"/>
        <v>0</v>
      </c>
    </row>
    <row r="226" spans="2:35" s="9" customFormat="1" ht="11.25">
      <c r="B226" s="52"/>
      <c r="C226" s="186">
        <v>2512</v>
      </c>
      <c r="D226" s="63" t="s">
        <v>319</v>
      </c>
      <c r="E226" s="80" t="s">
        <v>60</v>
      </c>
      <c r="F226" s="81">
        <v>457</v>
      </c>
      <c r="G226" s="81">
        <v>134</v>
      </c>
      <c r="H226" s="29">
        <f>SUM(G226/F226)</f>
        <v>0.29321663019693656</v>
      </c>
      <c r="I226" s="64">
        <v>79</v>
      </c>
      <c r="J226" s="17">
        <v>56</v>
      </c>
      <c r="K226" s="36">
        <f t="shared" si="42"/>
        <v>0.7088607594936709</v>
      </c>
      <c r="L226" s="17">
        <v>56</v>
      </c>
      <c r="M226" s="15">
        <f t="shared" si="45"/>
        <v>0.7088607594936709</v>
      </c>
      <c r="N226" s="17">
        <v>2</v>
      </c>
      <c r="O226" s="15">
        <f t="shared" si="46"/>
        <v>0.02531645569620253</v>
      </c>
      <c r="P226" s="17">
        <v>6</v>
      </c>
      <c r="Q226" s="15">
        <f t="shared" si="44"/>
        <v>3</v>
      </c>
      <c r="R226" s="17">
        <v>6</v>
      </c>
      <c r="S226" s="122">
        <f t="shared" si="47"/>
        <v>3</v>
      </c>
      <c r="T226" s="80" t="s">
        <v>319</v>
      </c>
      <c r="U226" s="16">
        <v>536</v>
      </c>
      <c r="V226" s="163" t="s">
        <v>29</v>
      </c>
      <c r="W226" s="16">
        <v>415</v>
      </c>
      <c r="X226" s="15">
        <f t="shared" si="48"/>
        <v>0.7742537313432836</v>
      </c>
      <c r="Y226" s="16">
        <v>333</v>
      </c>
      <c r="Z226" s="15">
        <f t="shared" si="49"/>
        <v>0.621268656716418</v>
      </c>
      <c r="AA226" s="16">
        <v>232</v>
      </c>
      <c r="AB226" s="15">
        <f t="shared" si="50"/>
        <v>0.43283582089552236</v>
      </c>
      <c r="AC226" s="16" t="s">
        <v>105</v>
      </c>
      <c r="AD226" s="15">
        <f t="shared" si="51"/>
        <v>0</v>
      </c>
      <c r="AE226" s="16">
        <v>228</v>
      </c>
      <c r="AF226" s="15">
        <f t="shared" si="52"/>
        <v>0.4253731343283582</v>
      </c>
      <c r="AG226" s="16">
        <v>87</v>
      </c>
      <c r="AH226" s="16">
        <v>2</v>
      </c>
      <c r="AI226" s="29">
        <f t="shared" si="53"/>
        <v>0.022988505747126436</v>
      </c>
    </row>
    <row r="227" spans="2:35" s="9" customFormat="1" ht="11.25">
      <c r="B227" s="52"/>
      <c r="C227" s="186"/>
      <c r="D227" s="63"/>
      <c r="E227" s="80" t="s">
        <v>61</v>
      </c>
      <c r="F227" s="81">
        <v>457</v>
      </c>
      <c r="G227" s="81">
        <v>125</v>
      </c>
      <c r="H227" s="29">
        <f>SUM(G227/F227)</f>
        <v>0.2735229759299781</v>
      </c>
      <c r="I227" s="64"/>
      <c r="J227" s="17"/>
      <c r="K227" s="36"/>
      <c r="L227" s="17"/>
      <c r="M227" s="15"/>
      <c r="N227" s="17"/>
      <c r="O227" s="15"/>
      <c r="P227" s="17"/>
      <c r="Q227" s="15"/>
      <c r="R227" s="17"/>
      <c r="S227" s="122"/>
      <c r="T227" s="84" t="s">
        <v>197</v>
      </c>
      <c r="U227" s="16">
        <v>69</v>
      </c>
      <c r="V227" s="163" t="s">
        <v>29</v>
      </c>
      <c r="W227" s="16">
        <v>56</v>
      </c>
      <c r="X227" s="15">
        <f t="shared" si="48"/>
        <v>0.8115942028985508</v>
      </c>
      <c r="Y227" s="16">
        <v>55</v>
      </c>
      <c r="Z227" s="15">
        <f t="shared" si="49"/>
        <v>0.7971014492753623</v>
      </c>
      <c r="AA227" s="16">
        <v>34</v>
      </c>
      <c r="AB227" s="15">
        <f t="shared" si="50"/>
        <v>0.4927536231884058</v>
      </c>
      <c r="AC227" s="16">
        <v>0</v>
      </c>
      <c r="AD227" s="15">
        <f t="shared" si="51"/>
        <v>0</v>
      </c>
      <c r="AE227" s="16">
        <v>32</v>
      </c>
      <c r="AF227" s="15">
        <f t="shared" si="52"/>
        <v>0.463768115942029</v>
      </c>
      <c r="AG227" s="16">
        <v>8</v>
      </c>
      <c r="AH227" s="16" t="s">
        <v>105</v>
      </c>
      <c r="AI227" s="29">
        <f t="shared" si="53"/>
        <v>0</v>
      </c>
    </row>
    <row r="228" spans="2:35" s="9" customFormat="1" ht="11.25">
      <c r="B228" s="52"/>
      <c r="C228" s="186"/>
      <c r="D228" s="63"/>
      <c r="E228" s="84"/>
      <c r="F228" s="61"/>
      <c r="G228" s="61"/>
      <c r="H228" s="87"/>
      <c r="I228" s="64"/>
      <c r="J228" s="17"/>
      <c r="K228" s="36"/>
      <c r="L228" s="17"/>
      <c r="M228" s="15"/>
      <c r="N228" s="17"/>
      <c r="O228" s="15"/>
      <c r="P228" s="17"/>
      <c r="Q228" s="15"/>
      <c r="R228" s="17"/>
      <c r="S228" s="122"/>
      <c r="T228" s="80" t="s">
        <v>0</v>
      </c>
      <c r="U228" s="16">
        <v>24</v>
      </c>
      <c r="V228" s="163" t="s">
        <v>29</v>
      </c>
      <c r="W228" s="16">
        <v>18</v>
      </c>
      <c r="X228" s="15">
        <f t="shared" si="48"/>
        <v>0.75</v>
      </c>
      <c r="Y228" s="16">
        <v>18</v>
      </c>
      <c r="Z228" s="15">
        <f t="shared" si="49"/>
        <v>0.75</v>
      </c>
      <c r="AA228" s="16">
        <v>10</v>
      </c>
      <c r="AB228" s="15">
        <f t="shared" si="50"/>
        <v>0.4166666666666667</v>
      </c>
      <c r="AC228" s="16">
        <v>0</v>
      </c>
      <c r="AD228" s="15">
        <f t="shared" si="51"/>
        <v>0</v>
      </c>
      <c r="AE228" s="16">
        <v>10</v>
      </c>
      <c r="AF228" s="15">
        <f t="shared" si="52"/>
        <v>0.4166666666666667</v>
      </c>
      <c r="AG228" s="16">
        <v>4</v>
      </c>
      <c r="AH228" s="16" t="s">
        <v>105</v>
      </c>
      <c r="AI228" s="29">
        <f t="shared" si="53"/>
        <v>0</v>
      </c>
    </row>
    <row r="229" spans="2:35" s="9" customFormat="1" ht="11.25">
      <c r="B229" s="52"/>
      <c r="C229" s="186"/>
      <c r="D229" s="63"/>
      <c r="E229" s="80"/>
      <c r="F229" s="17"/>
      <c r="G229" s="17"/>
      <c r="H229" s="29"/>
      <c r="I229" s="64"/>
      <c r="J229" s="17"/>
      <c r="K229" s="36"/>
      <c r="L229" s="17"/>
      <c r="M229" s="15"/>
      <c r="N229" s="17"/>
      <c r="O229" s="15"/>
      <c r="P229" s="17"/>
      <c r="Q229" s="15"/>
      <c r="R229" s="17"/>
      <c r="S229" s="122"/>
      <c r="T229" s="84" t="s">
        <v>198</v>
      </c>
      <c r="U229" s="16">
        <v>165</v>
      </c>
      <c r="V229" s="163" t="s">
        <v>29</v>
      </c>
      <c r="W229" s="16">
        <v>139</v>
      </c>
      <c r="X229" s="15">
        <f t="shared" si="48"/>
        <v>0.8424242424242424</v>
      </c>
      <c r="Y229" s="16">
        <v>119</v>
      </c>
      <c r="Z229" s="15">
        <f t="shared" si="49"/>
        <v>0.7212121212121212</v>
      </c>
      <c r="AA229" s="16">
        <v>81</v>
      </c>
      <c r="AB229" s="15">
        <f t="shared" si="50"/>
        <v>0.4909090909090909</v>
      </c>
      <c r="AC229" s="16">
        <v>0</v>
      </c>
      <c r="AD229" s="15">
        <f t="shared" si="51"/>
        <v>0</v>
      </c>
      <c r="AE229" s="16">
        <v>75</v>
      </c>
      <c r="AF229" s="15">
        <f t="shared" si="52"/>
        <v>0.45454545454545453</v>
      </c>
      <c r="AG229" s="16">
        <v>26</v>
      </c>
      <c r="AH229" s="16" t="s">
        <v>105</v>
      </c>
      <c r="AI229" s="29">
        <f t="shared" si="53"/>
        <v>0</v>
      </c>
    </row>
    <row r="230" spans="2:35" s="101" customFormat="1" ht="11.25">
      <c r="B230" s="69"/>
      <c r="C230" s="183"/>
      <c r="D230" s="73" t="s">
        <v>45</v>
      </c>
      <c r="E230" s="96"/>
      <c r="F230" s="97">
        <f>SUM(F226:F229)</f>
        <v>914</v>
      </c>
      <c r="G230" s="97">
        <f>SUM(G226:G229)</f>
        <v>259</v>
      </c>
      <c r="H230" s="79">
        <f>SUM(G230/F230)</f>
        <v>0.2833698030634573</v>
      </c>
      <c r="I230" s="98">
        <f>SUM(I226:I229)</f>
        <v>79</v>
      </c>
      <c r="J230" s="99">
        <f>SUM(J226:J229)</f>
        <v>56</v>
      </c>
      <c r="K230" s="76">
        <f t="shared" si="42"/>
        <v>0.7088607594936709</v>
      </c>
      <c r="L230" s="99">
        <f>SUM(L226:L229)</f>
        <v>56</v>
      </c>
      <c r="M230" s="77">
        <f t="shared" si="45"/>
        <v>0.7088607594936709</v>
      </c>
      <c r="N230" s="99">
        <f>SUM(N226:N229)</f>
        <v>2</v>
      </c>
      <c r="O230" s="77">
        <f t="shared" si="46"/>
        <v>0.02531645569620253</v>
      </c>
      <c r="P230" s="99">
        <f>SUM(P226:P229)</f>
        <v>6</v>
      </c>
      <c r="Q230" s="77">
        <f t="shared" si="44"/>
        <v>3</v>
      </c>
      <c r="R230" s="99">
        <f>SUM(R226:R229)</f>
        <v>6</v>
      </c>
      <c r="S230" s="123">
        <f t="shared" si="47"/>
        <v>3</v>
      </c>
      <c r="T230" s="126"/>
      <c r="U230" s="100">
        <f>SUM(U226:U229)</f>
        <v>794</v>
      </c>
      <c r="V230" s="77"/>
      <c r="W230" s="100">
        <f>SUM(W226:W229)</f>
        <v>628</v>
      </c>
      <c r="X230" s="77">
        <f t="shared" si="48"/>
        <v>0.7909319899244333</v>
      </c>
      <c r="Y230" s="100">
        <f>SUM(Y226:Y229)</f>
        <v>525</v>
      </c>
      <c r="Z230" s="77">
        <f t="shared" si="49"/>
        <v>0.6612090680100756</v>
      </c>
      <c r="AA230" s="100">
        <f>SUM(AA226:AA229)</f>
        <v>357</v>
      </c>
      <c r="AB230" s="77">
        <f t="shared" si="50"/>
        <v>0.44962216624685136</v>
      </c>
      <c r="AC230" s="100">
        <f>SUM(AC228:AC229)</f>
        <v>0</v>
      </c>
      <c r="AD230" s="77">
        <f t="shared" si="51"/>
        <v>0</v>
      </c>
      <c r="AE230" s="100">
        <f>SUM(AE226:AE229)</f>
        <v>345</v>
      </c>
      <c r="AF230" s="77">
        <f t="shared" si="52"/>
        <v>0.4345088161209068</v>
      </c>
      <c r="AG230" s="100">
        <f>SUM(AG226:AG229)</f>
        <v>125</v>
      </c>
      <c r="AH230" s="100">
        <f>SUM(AH226:AH229)</f>
        <v>2</v>
      </c>
      <c r="AI230" s="79">
        <f t="shared" si="53"/>
        <v>0.016</v>
      </c>
    </row>
    <row r="231" spans="2:35" s="9" customFormat="1" ht="11.25">
      <c r="B231" s="52"/>
      <c r="C231" s="186">
        <v>2513</v>
      </c>
      <c r="D231" s="63" t="s">
        <v>199</v>
      </c>
      <c r="E231" s="80" t="s">
        <v>60</v>
      </c>
      <c r="F231" s="81">
        <v>225</v>
      </c>
      <c r="G231" s="81">
        <v>147</v>
      </c>
      <c r="H231" s="29">
        <f>SUM(G231/F231)</f>
        <v>0.6533333333333333</v>
      </c>
      <c r="I231" s="64">
        <v>50</v>
      </c>
      <c r="J231" s="17">
        <v>42</v>
      </c>
      <c r="K231" s="36">
        <f t="shared" si="42"/>
        <v>0.84</v>
      </c>
      <c r="L231" s="17">
        <v>42</v>
      </c>
      <c r="M231" s="15">
        <f t="shared" si="45"/>
        <v>0.84</v>
      </c>
      <c r="N231" s="17">
        <v>2</v>
      </c>
      <c r="O231" s="15">
        <f t="shared" si="46"/>
        <v>0.04</v>
      </c>
      <c r="P231" s="17">
        <v>0</v>
      </c>
      <c r="Q231" s="15">
        <f t="shared" si="44"/>
        <v>0</v>
      </c>
      <c r="R231" s="17">
        <v>0</v>
      </c>
      <c r="S231" s="122">
        <f t="shared" si="47"/>
        <v>0</v>
      </c>
      <c r="T231" s="84" t="s">
        <v>199</v>
      </c>
      <c r="U231" s="16">
        <v>343</v>
      </c>
      <c r="V231" s="163" t="s">
        <v>29</v>
      </c>
      <c r="W231" s="16">
        <v>250</v>
      </c>
      <c r="X231" s="15">
        <f t="shared" si="48"/>
        <v>0.7288629737609329</v>
      </c>
      <c r="Y231" s="16">
        <v>231</v>
      </c>
      <c r="Z231" s="15">
        <f t="shared" si="49"/>
        <v>0.673469387755102</v>
      </c>
      <c r="AA231" s="16">
        <v>152</v>
      </c>
      <c r="AB231" s="15">
        <f t="shared" si="50"/>
        <v>0.44314868804664725</v>
      </c>
      <c r="AC231" s="16">
        <v>2</v>
      </c>
      <c r="AD231" s="15">
        <f t="shared" si="51"/>
        <v>0.0058309037900874635</v>
      </c>
      <c r="AE231" s="16">
        <v>146</v>
      </c>
      <c r="AF231" s="15">
        <f t="shared" si="52"/>
        <v>0.42565597667638483</v>
      </c>
      <c r="AG231" s="16">
        <v>52</v>
      </c>
      <c r="AH231" s="16" t="s">
        <v>105</v>
      </c>
      <c r="AI231" s="29">
        <f t="shared" si="53"/>
        <v>0</v>
      </c>
    </row>
    <row r="232" spans="2:35" s="9" customFormat="1" ht="11.25">
      <c r="B232" s="52"/>
      <c r="C232" s="186"/>
      <c r="D232" s="63"/>
      <c r="E232" s="80"/>
      <c r="F232" s="17"/>
      <c r="G232" s="17"/>
      <c r="H232" s="29"/>
      <c r="I232" s="64"/>
      <c r="J232" s="17"/>
      <c r="K232" s="36"/>
      <c r="L232" s="17"/>
      <c r="M232" s="15"/>
      <c r="N232" s="17"/>
      <c r="O232" s="15"/>
      <c r="P232" s="17"/>
      <c r="Q232" s="15"/>
      <c r="R232" s="17"/>
      <c r="S232" s="122"/>
      <c r="T232" s="80" t="s">
        <v>318</v>
      </c>
      <c r="U232" s="16">
        <v>714</v>
      </c>
      <c r="V232" s="163" t="s">
        <v>29</v>
      </c>
      <c r="W232" s="16">
        <v>564</v>
      </c>
      <c r="X232" s="15">
        <f t="shared" si="48"/>
        <v>0.7899159663865546</v>
      </c>
      <c r="Y232" s="16">
        <v>368</v>
      </c>
      <c r="Z232" s="15">
        <f t="shared" si="49"/>
        <v>0.5154061624649859</v>
      </c>
      <c r="AA232" s="16">
        <v>305</v>
      </c>
      <c r="AB232" s="15">
        <f t="shared" si="50"/>
        <v>0.4271708683473389</v>
      </c>
      <c r="AC232" s="16">
        <v>53</v>
      </c>
      <c r="AD232" s="15">
        <f t="shared" si="51"/>
        <v>0.0742296918767507</v>
      </c>
      <c r="AE232" s="16">
        <v>325</v>
      </c>
      <c r="AF232" s="15">
        <f t="shared" si="52"/>
        <v>0.45518207282913165</v>
      </c>
      <c r="AG232" s="16">
        <v>128</v>
      </c>
      <c r="AH232" s="16">
        <v>2</v>
      </c>
      <c r="AI232" s="29">
        <f t="shared" si="53"/>
        <v>0.015625</v>
      </c>
    </row>
    <row r="233" spans="2:35" s="9" customFormat="1" ht="11.25">
      <c r="B233" s="52"/>
      <c r="C233" s="186"/>
      <c r="D233" s="63"/>
      <c r="E233" s="80"/>
      <c r="F233" s="17"/>
      <c r="G233" s="17"/>
      <c r="H233" s="29"/>
      <c r="I233" s="64"/>
      <c r="J233" s="17"/>
      <c r="K233" s="36"/>
      <c r="L233" s="17"/>
      <c r="M233" s="15"/>
      <c r="N233" s="17"/>
      <c r="O233" s="15"/>
      <c r="P233" s="17"/>
      <c r="Q233" s="15"/>
      <c r="R233" s="17"/>
      <c r="S233" s="122"/>
      <c r="T233" s="80" t="s">
        <v>320</v>
      </c>
      <c r="U233" s="16">
        <v>310</v>
      </c>
      <c r="V233" s="163" t="s">
        <v>29</v>
      </c>
      <c r="W233" s="16">
        <v>249</v>
      </c>
      <c r="X233" s="15">
        <f t="shared" si="48"/>
        <v>0.8032258064516129</v>
      </c>
      <c r="Y233" s="16">
        <v>143</v>
      </c>
      <c r="Z233" s="15">
        <f t="shared" si="49"/>
        <v>0.4612903225806452</v>
      </c>
      <c r="AA233" s="16">
        <v>123</v>
      </c>
      <c r="AB233" s="15">
        <f t="shared" si="50"/>
        <v>0.3967741935483871</v>
      </c>
      <c r="AC233" s="16">
        <v>6</v>
      </c>
      <c r="AD233" s="15">
        <f t="shared" si="51"/>
        <v>0.01935483870967742</v>
      </c>
      <c r="AE233" s="16">
        <v>126</v>
      </c>
      <c r="AF233" s="15">
        <f t="shared" si="52"/>
        <v>0.4064516129032258</v>
      </c>
      <c r="AG233" s="16">
        <v>51</v>
      </c>
      <c r="AH233" s="16" t="s">
        <v>105</v>
      </c>
      <c r="AI233" s="29">
        <f t="shared" si="53"/>
        <v>0</v>
      </c>
    </row>
    <row r="234" spans="2:35" s="101" customFormat="1" ht="11.25">
      <c r="B234" s="69"/>
      <c r="C234" s="183"/>
      <c r="D234" s="73" t="s">
        <v>45</v>
      </c>
      <c r="E234" s="96"/>
      <c r="F234" s="97">
        <f>SUM(F231:F233)</f>
        <v>225</v>
      </c>
      <c r="G234" s="97">
        <f>SUM(G231:G233)</f>
        <v>147</v>
      </c>
      <c r="H234" s="79">
        <f>SUM(G234/F234)</f>
        <v>0.6533333333333333</v>
      </c>
      <c r="I234" s="98">
        <f>SUM(I231:I233)</f>
        <v>50</v>
      </c>
      <c r="J234" s="99">
        <f>SUM(J231:J233)</f>
        <v>42</v>
      </c>
      <c r="K234" s="76">
        <f t="shared" si="42"/>
        <v>0.84</v>
      </c>
      <c r="L234" s="99">
        <f>SUM(L231:L233)</f>
        <v>42</v>
      </c>
      <c r="M234" s="77">
        <f t="shared" si="45"/>
        <v>0.84</v>
      </c>
      <c r="N234" s="99">
        <f>SUM(N231:N233)</f>
        <v>2</v>
      </c>
      <c r="O234" s="77">
        <f t="shared" si="46"/>
        <v>0.04</v>
      </c>
      <c r="P234" s="99">
        <f>SUM(P231:P233)</f>
        <v>0</v>
      </c>
      <c r="Q234" s="77">
        <f t="shared" si="44"/>
        <v>0</v>
      </c>
      <c r="R234" s="99">
        <f>SUM(R231:R233)</f>
        <v>0</v>
      </c>
      <c r="S234" s="123">
        <f t="shared" si="47"/>
        <v>0</v>
      </c>
      <c r="T234" s="126"/>
      <c r="U234" s="100">
        <f>SUM(U231:U233)</f>
        <v>1367</v>
      </c>
      <c r="V234" s="77"/>
      <c r="W234" s="100">
        <f>SUM(W231:W233)</f>
        <v>1063</v>
      </c>
      <c r="X234" s="77">
        <f t="shared" si="48"/>
        <v>0.7776152158010241</v>
      </c>
      <c r="Y234" s="100">
        <f>SUM(Y231:Y233)</f>
        <v>742</v>
      </c>
      <c r="Z234" s="77">
        <f t="shared" si="49"/>
        <v>0.542794440380395</v>
      </c>
      <c r="AA234" s="100">
        <f>SUM(AA231:AA233)</f>
        <v>580</v>
      </c>
      <c r="AB234" s="77">
        <f t="shared" si="50"/>
        <v>0.4242867593269934</v>
      </c>
      <c r="AC234" s="100">
        <f>SUM(AC231:AC233)</f>
        <v>61</v>
      </c>
      <c r="AD234" s="77">
        <f t="shared" si="51"/>
        <v>0.04462326261887344</v>
      </c>
      <c r="AE234" s="100">
        <f>SUM(AE231:AE233)</f>
        <v>597</v>
      </c>
      <c r="AF234" s="77">
        <f t="shared" si="52"/>
        <v>0.4367227505486467</v>
      </c>
      <c r="AG234" s="100">
        <f>SUM(AG231:AG233)</f>
        <v>231</v>
      </c>
      <c r="AH234" s="100">
        <f>SUM(AH231:AH233)</f>
        <v>2</v>
      </c>
      <c r="AI234" s="79">
        <f t="shared" si="53"/>
        <v>0.008658008658008658</v>
      </c>
    </row>
    <row r="235" spans="2:35" s="9" customFormat="1" ht="11.25">
      <c r="B235" s="52"/>
      <c r="C235" s="186">
        <v>2515</v>
      </c>
      <c r="D235" s="63" t="s">
        <v>200</v>
      </c>
      <c r="E235" s="80" t="s">
        <v>60</v>
      </c>
      <c r="F235" s="81">
        <v>611</v>
      </c>
      <c r="G235" s="81">
        <v>160</v>
      </c>
      <c r="H235" s="29">
        <f>SUM(G235/F235)</f>
        <v>0.2618657937806874</v>
      </c>
      <c r="I235" s="64">
        <v>61</v>
      </c>
      <c r="J235" s="17">
        <v>50</v>
      </c>
      <c r="K235" s="36">
        <f t="shared" si="42"/>
        <v>0.819672131147541</v>
      </c>
      <c r="L235" s="17">
        <v>50</v>
      </c>
      <c r="M235" s="15">
        <f t="shared" si="45"/>
        <v>0.819672131147541</v>
      </c>
      <c r="N235" s="17">
        <v>2</v>
      </c>
      <c r="O235" s="15">
        <f t="shared" si="46"/>
        <v>0.03278688524590164</v>
      </c>
      <c r="P235" s="17">
        <v>2</v>
      </c>
      <c r="Q235" s="15">
        <f t="shared" si="44"/>
        <v>1</v>
      </c>
      <c r="R235" s="17">
        <v>0</v>
      </c>
      <c r="S235" s="122">
        <f t="shared" si="47"/>
        <v>0</v>
      </c>
      <c r="T235" s="84" t="s">
        <v>200</v>
      </c>
      <c r="U235" s="16">
        <v>889</v>
      </c>
      <c r="V235" s="163" t="s">
        <v>29</v>
      </c>
      <c r="W235" s="16">
        <v>716</v>
      </c>
      <c r="X235" s="15">
        <f t="shared" si="48"/>
        <v>0.8053993250843644</v>
      </c>
      <c r="Y235" s="16">
        <v>186</v>
      </c>
      <c r="Z235" s="15">
        <f t="shared" si="49"/>
        <v>0.2092238470191226</v>
      </c>
      <c r="AA235" s="16">
        <v>379</v>
      </c>
      <c r="AB235" s="15">
        <f t="shared" si="50"/>
        <v>0.4263217097862767</v>
      </c>
      <c r="AC235" s="16">
        <v>4</v>
      </c>
      <c r="AD235" s="15">
        <f t="shared" si="51"/>
        <v>0.0044994375703037125</v>
      </c>
      <c r="AE235" s="16">
        <v>411</v>
      </c>
      <c r="AF235" s="15">
        <f t="shared" si="52"/>
        <v>0.46231721034870643</v>
      </c>
      <c r="AG235" s="16">
        <v>161</v>
      </c>
      <c r="AH235" s="16" t="s">
        <v>105</v>
      </c>
      <c r="AI235" s="29">
        <f t="shared" si="53"/>
        <v>0</v>
      </c>
    </row>
    <row r="236" spans="2:35" s="9" customFormat="1" ht="11.25">
      <c r="B236" s="52"/>
      <c r="C236" s="186"/>
      <c r="D236" s="63"/>
      <c r="E236" s="80"/>
      <c r="F236" s="81"/>
      <c r="G236" s="81"/>
      <c r="H236" s="29"/>
      <c r="I236" s="64"/>
      <c r="J236" s="17"/>
      <c r="K236" s="36"/>
      <c r="L236" s="17"/>
      <c r="M236" s="15"/>
      <c r="N236" s="17"/>
      <c r="O236" s="15"/>
      <c r="P236" s="17"/>
      <c r="Q236" s="15"/>
      <c r="R236" s="17"/>
      <c r="S236" s="122"/>
      <c r="T236" s="84" t="s">
        <v>201</v>
      </c>
      <c r="U236" s="16">
        <v>96</v>
      </c>
      <c r="V236" s="163" t="s">
        <v>29</v>
      </c>
      <c r="W236" s="16">
        <v>84</v>
      </c>
      <c r="X236" s="15">
        <f t="shared" si="48"/>
        <v>0.875</v>
      </c>
      <c r="Y236" s="16">
        <v>30</v>
      </c>
      <c r="Z236" s="15">
        <f t="shared" si="49"/>
        <v>0.3125</v>
      </c>
      <c r="AA236" s="16">
        <v>50</v>
      </c>
      <c r="AB236" s="15">
        <f t="shared" si="50"/>
        <v>0.5208333333333334</v>
      </c>
      <c r="AC236" s="16">
        <v>0</v>
      </c>
      <c r="AD236" s="15">
        <f t="shared" si="51"/>
        <v>0</v>
      </c>
      <c r="AE236" s="16">
        <v>49</v>
      </c>
      <c r="AF236" s="15">
        <f t="shared" si="52"/>
        <v>0.5104166666666666</v>
      </c>
      <c r="AG236" s="16">
        <v>17</v>
      </c>
      <c r="AH236" s="16" t="s">
        <v>105</v>
      </c>
      <c r="AI236" s="29">
        <f t="shared" si="53"/>
        <v>0</v>
      </c>
    </row>
    <row r="237" spans="2:35" s="101" customFormat="1" ht="11.25">
      <c r="B237" s="69"/>
      <c r="C237" s="183"/>
      <c r="D237" s="73" t="s">
        <v>45</v>
      </c>
      <c r="E237" s="96"/>
      <c r="F237" s="97">
        <f>SUM(F235:F236)</f>
        <v>611</v>
      </c>
      <c r="G237" s="97">
        <f>SUM(G235:G236)</f>
        <v>160</v>
      </c>
      <c r="H237" s="79">
        <f>SUM(G237/F237)</f>
        <v>0.2618657937806874</v>
      </c>
      <c r="I237" s="98">
        <f>SUM(I235:I236)</f>
        <v>61</v>
      </c>
      <c r="J237" s="99">
        <f>SUM(J235:J236)</f>
        <v>50</v>
      </c>
      <c r="K237" s="76">
        <f t="shared" si="42"/>
        <v>0.819672131147541</v>
      </c>
      <c r="L237" s="99">
        <f>SUM(L235:L236)</f>
        <v>50</v>
      </c>
      <c r="M237" s="77">
        <f t="shared" si="45"/>
        <v>0.819672131147541</v>
      </c>
      <c r="N237" s="99">
        <f>SUM(N235:N236)</f>
        <v>2</v>
      </c>
      <c r="O237" s="77">
        <f t="shared" si="46"/>
        <v>0.03278688524590164</v>
      </c>
      <c r="P237" s="99">
        <f>SUM(P235:P236)</f>
        <v>2</v>
      </c>
      <c r="Q237" s="77">
        <f t="shared" si="44"/>
        <v>1</v>
      </c>
      <c r="R237" s="99">
        <f>SUM(R235:R236)</f>
        <v>0</v>
      </c>
      <c r="S237" s="123">
        <f t="shared" si="47"/>
        <v>0</v>
      </c>
      <c r="T237" s="126"/>
      <c r="U237" s="100">
        <f>SUM(U235:U236)</f>
        <v>985</v>
      </c>
      <c r="V237" s="77"/>
      <c r="W237" s="100">
        <f>SUM(W235:W236)</f>
        <v>800</v>
      </c>
      <c r="X237" s="77">
        <f t="shared" si="48"/>
        <v>0.8121827411167513</v>
      </c>
      <c r="Y237" s="100">
        <f>SUM(Y235:Y236)</f>
        <v>216</v>
      </c>
      <c r="Z237" s="77">
        <f t="shared" si="49"/>
        <v>0.21928934010152284</v>
      </c>
      <c r="AA237" s="100">
        <f>SUM(AA235:AA236)</f>
        <v>429</v>
      </c>
      <c r="AB237" s="77">
        <f t="shared" si="50"/>
        <v>0.4355329949238579</v>
      </c>
      <c r="AC237" s="100">
        <f>SUM(AC235:AC236)</f>
        <v>4</v>
      </c>
      <c r="AD237" s="77">
        <f t="shared" si="51"/>
        <v>0.0040609137055837565</v>
      </c>
      <c r="AE237" s="100">
        <f>SUM(AE235:AE236)</f>
        <v>460</v>
      </c>
      <c r="AF237" s="77">
        <f t="shared" si="52"/>
        <v>0.467005076142132</v>
      </c>
      <c r="AG237" s="100">
        <f>SUM(AG235:AG236)</f>
        <v>178</v>
      </c>
      <c r="AH237" s="100">
        <f>SUM(AH235:AH236)</f>
        <v>0</v>
      </c>
      <c r="AI237" s="79">
        <f t="shared" si="53"/>
        <v>0</v>
      </c>
    </row>
    <row r="238" spans="2:35" s="9" customFormat="1" ht="11.25">
      <c r="B238" s="52"/>
      <c r="C238" s="186">
        <v>2516</v>
      </c>
      <c r="D238" s="63" t="s">
        <v>202</v>
      </c>
      <c r="E238" s="80" t="s">
        <v>60</v>
      </c>
      <c r="F238" s="81">
        <v>470</v>
      </c>
      <c r="G238" s="81">
        <v>221</v>
      </c>
      <c r="H238" s="29">
        <f>SUM(G238/F238)</f>
        <v>0.4702127659574468</v>
      </c>
      <c r="I238" s="64">
        <v>50</v>
      </c>
      <c r="J238" s="17">
        <v>24</v>
      </c>
      <c r="K238" s="36">
        <f t="shared" si="42"/>
        <v>0.48</v>
      </c>
      <c r="L238" s="17">
        <v>23</v>
      </c>
      <c r="M238" s="15">
        <f t="shared" si="45"/>
        <v>0.46</v>
      </c>
      <c r="N238" s="17">
        <v>4</v>
      </c>
      <c r="O238" s="15">
        <f t="shared" si="46"/>
        <v>0.08</v>
      </c>
      <c r="P238" s="17">
        <v>0</v>
      </c>
      <c r="Q238" s="15">
        <f t="shared" si="44"/>
        <v>0</v>
      </c>
      <c r="R238" s="17">
        <v>0</v>
      </c>
      <c r="S238" s="122">
        <f t="shared" si="47"/>
        <v>0</v>
      </c>
      <c r="T238" s="84" t="s">
        <v>202</v>
      </c>
      <c r="U238" s="16">
        <v>431</v>
      </c>
      <c r="V238" s="163" t="s">
        <v>29</v>
      </c>
      <c r="W238" s="16">
        <v>343</v>
      </c>
      <c r="X238" s="15">
        <f t="shared" si="48"/>
        <v>0.7958236658932715</v>
      </c>
      <c r="Y238" s="16">
        <v>189</v>
      </c>
      <c r="Z238" s="15">
        <f t="shared" si="49"/>
        <v>0.4385150812064965</v>
      </c>
      <c r="AA238" s="16">
        <v>164</v>
      </c>
      <c r="AB238" s="15">
        <f t="shared" si="50"/>
        <v>0.3805104408352668</v>
      </c>
      <c r="AC238" s="16">
        <v>4</v>
      </c>
      <c r="AD238" s="15">
        <f t="shared" si="51"/>
        <v>0.009280742459396751</v>
      </c>
      <c r="AE238" s="16">
        <v>199</v>
      </c>
      <c r="AF238" s="15">
        <f t="shared" si="52"/>
        <v>0.4617169373549884</v>
      </c>
      <c r="AG238" s="16">
        <v>83</v>
      </c>
      <c r="AH238" s="16" t="s">
        <v>105</v>
      </c>
      <c r="AI238" s="29">
        <f t="shared" si="53"/>
        <v>0</v>
      </c>
    </row>
    <row r="239" spans="2:35" s="9" customFormat="1" ht="11.25">
      <c r="B239" s="52"/>
      <c r="C239" s="186"/>
      <c r="D239" s="63"/>
      <c r="E239" s="80"/>
      <c r="F239" s="81"/>
      <c r="G239" s="81"/>
      <c r="H239" s="29"/>
      <c r="I239" s="64"/>
      <c r="J239" s="17"/>
      <c r="K239" s="36"/>
      <c r="L239" s="17"/>
      <c r="M239" s="15"/>
      <c r="N239" s="17"/>
      <c r="O239" s="15"/>
      <c r="P239" s="17"/>
      <c r="Q239" s="15"/>
      <c r="R239" s="17"/>
      <c r="S239" s="122"/>
      <c r="T239" s="80" t="s">
        <v>321</v>
      </c>
      <c r="U239" s="16">
        <v>114</v>
      </c>
      <c r="V239" s="163" t="s">
        <v>29</v>
      </c>
      <c r="W239" s="16">
        <v>87</v>
      </c>
      <c r="X239" s="15">
        <f t="shared" si="48"/>
        <v>0.7631578947368421</v>
      </c>
      <c r="Y239" s="16">
        <v>30</v>
      </c>
      <c r="Z239" s="15">
        <f t="shared" si="49"/>
        <v>0.2631578947368421</v>
      </c>
      <c r="AA239" s="16">
        <v>36</v>
      </c>
      <c r="AB239" s="15">
        <f t="shared" si="50"/>
        <v>0.3157894736842105</v>
      </c>
      <c r="AC239" s="16">
        <v>3</v>
      </c>
      <c r="AD239" s="15">
        <f t="shared" si="51"/>
        <v>0.02631578947368421</v>
      </c>
      <c r="AE239" s="16">
        <v>55</v>
      </c>
      <c r="AF239" s="15">
        <f t="shared" si="52"/>
        <v>0.4824561403508772</v>
      </c>
      <c r="AG239" s="16">
        <v>23</v>
      </c>
      <c r="AH239" s="16" t="s">
        <v>105</v>
      </c>
      <c r="AI239" s="29">
        <f t="shared" si="53"/>
        <v>0</v>
      </c>
    </row>
    <row r="240" spans="2:35" s="101" customFormat="1" ht="11.25">
      <c r="B240" s="69"/>
      <c r="C240" s="183"/>
      <c r="D240" s="73" t="s">
        <v>45</v>
      </c>
      <c r="E240" s="96"/>
      <c r="F240" s="97">
        <f>SUM(F238:F239)</f>
        <v>470</v>
      </c>
      <c r="G240" s="97">
        <f>SUM(G238:G239)</f>
        <v>221</v>
      </c>
      <c r="H240" s="79">
        <f aca="true" t="shared" si="54" ref="H240:H254">SUM(G240/F240)</f>
        <v>0.4702127659574468</v>
      </c>
      <c r="I240" s="98">
        <f>SUM(I238:I239)</f>
        <v>50</v>
      </c>
      <c r="J240" s="99">
        <f>SUM(J238:J239)</f>
        <v>24</v>
      </c>
      <c r="K240" s="76">
        <f t="shared" si="42"/>
        <v>0.48</v>
      </c>
      <c r="L240" s="99">
        <f>SUM(L238:L239)</f>
        <v>23</v>
      </c>
      <c r="M240" s="77">
        <f t="shared" si="45"/>
        <v>0.46</v>
      </c>
      <c r="N240" s="99">
        <f>SUM(N238:N239)</f>
        <v>4</v>
      </c>
      <c r="O240" s="77">
        <f t="shared" si="46"/>
        <v>0.08</v>
      </c>
      <c r="P240" s="99">
        <f>SUM(P238:P239)</f>
        <v>0</v>
      </c>
      <c r="Q240" s="77">
        <f t="shared" si="44"/>
        <v>0</v>
      </c>
      <c r="R240" s="99">
        <f>SUM(R238:R239)</f>
        <v>0</v>
      </c>
      <c r="S240" s="123">
        <f t="shared" si="47"/>
        <v>0</v>
      </c>
      <c r="T240" s="126"/>
      <c r="U240" s="100">
        <f>SUM(U238:U239)</f>
        <v>545</v>
      </c>
      <c r="V240" s="77"/>
      <c r="W240" s="100">
        <f>SUM(W238:W239)</f>
        <v>430</v>
      </c>
      <c r="X240" s="77">
        <f t="shared" si="48"/>
        <v>0.7889908256880734</v>
      </c>
      <c r="Y240" s="100">
        <f>SUM(Y238:Y239)</f>
        <v>219</v>
      </c>
      <c r="Z240" s="77">
        <f t="shared" si="49"/>
        <v>0.4018348623853211</v>
      </c>
      <c r="AA240" s="100">
        <f>SUM(AA238:AA239)</f>
        <v>200</v>
      </c>
      <c r="AB240" s="77">
        <f t="shared" si="50"/>
        <v>0.3669724770642202</v>
      </c>
      <c r="AC240" s="100">
        <f>SUM(AC238:AC239)</f>
        <v>7</v>
      </c>
      <c r="AD240" s="77">
        <f t="shared" si="51"/>
        <v>0.012844036697247707</v>
      </c>
      <c r="AE240" s="100">
        <f>SUM(AE238:AE239)</f>
        <v>254</v>
      </c>
      <c r="AF240" s="77">
        <f t="shared" si="52"/>
        <v>0.46605504587155966</v>
      </c>
      <c r="AG240" s="100">
        <f>SUM(AG238:AG239)</f>
        <v>106</v>
      </c>
      <c r="AH240" s="100">
        <f>SUM(AH238:AH239)</f>
        <v>0</v>
      </c>
      <c r="AI240" s="79">
        <f t="shared" si="53"/>
        <v>0</v>
      </c>
    </row>
    <row r="241" spans="2:35" s="9" customFormat="1" ht="11.25">
      <c r="B241" s="52"/>
      <c r="C241" s="186">
        <v>2517</v>
      </c>
      <c r="D241" s="63" t="s">
        <v>121</v>
      </c>
      <c r="E241" s="80" t="s">
        <v>60</v>
      </c>
      <c r="F241" s="81">
        <v>293</v>
      </c>
      <c r="G241" s="81">
        <v>105</v>
      </c>
      <c r="H241" s="29">
        <f t="shared" si="54"/>
        <v>0.3583617747440273</v>
      </c>
      <c r="I241" s="64">
        <v>50</v>
      </c>
      <c r="J241" s="17">
        <v>34</v>
      </c>
      <c r="K241" s="36">
        <f t="shared" si="42"/>
        <v>0.68</v>
      </c>
      <c r="L241" s="17">
        <v>34</v>
      </c>
      <c r="M241" s="15">
        <f t="shared" si="45"/>
        <v>0.68</v>
      </c>
      <c r="N241" s="17">
        <v>10</v>
      </c>
      <c r="O241" s="15">
        <f t="shared" si="46"/>
        <v>0.2</v>
      </c>
      <c r="P241" s="17">
        <v>1</v>
      </c>
      <c r="Q241" s="15">
        <f t="shared" si="44"/>
        <v>0.1</v>
      </c>
      <c r="R241" s="17">
        <v>0</v>
      </c>
      <c r="S241" s="122">
        <f t="shared" si="47"/>
        <v>0</v>
      </c>
      <c r="T241" s="84" t="s">
        <v>121</v>
      </c>
      <c r="U241" s="16">
        <v>221</v>
      </c>
      <c r="V241" s="163" t="s">
        <v>29</v>
      </c>
      <c r="W241" s="16">
        <v>159</v>
      </c>
      <c r="X241" s="15">
        <f t="shared" si="48"/>
        <v>0.7194570135746606</v>
      </c>
      <c r="Y241" s="16">
        <v>67</v>
      </c>
      <c r="Z241" s="15">
        <f t="shared" si="49"/>
        <v>0.3031674208144796</v>
      </c>
      <c r="AA241" s="16">
        <v>84</v>
      </c>
      <c r="AB241" s="15">
        <f t="shared" si="50"/>
        <v>0.38009049773755654</v>
      </c>
      <c r="AC241" s="16">
        <v>2</v>
      </c>
      <c r="AD241" s="15">
        <f t="shared" si="51"/>
        <v>0.00904977375565611</v>
      </c>
      <c r="AE241" s="16">
        <v>103</v>
      </c>
      <c r="AF241" s="15">
        <f t="shared" si="52"/>
        <v>0.4660633484162896</v>
      </c>
      <c r="AG241" s="16">
        <v>37</v>
      </c>
      <c r="AH241" s="16" t="s">
        <v>105</v>
      </c>
      <c r="AI241" s="29">
        <f t="shared" si="53"/>
        <v>0</v>
      </c>
    </row>
    <row r="242" spans="2:35" s="9" customFormat="1" ht="11.25">
      <c r="B242" s="52"/>
      <c r="C242" s="186"/>
      <c r="D242" s="63"/>
      <c r="E242" s="80" t="s">
        <v>43</v>
      </c>
      <c r="F242" s="81">
        <v>151</v>
      </c>
      <c r="G242" s="81">
        <v>82</v>
      </c>
      <c r="H242" s="29">
        <f t="shared" si="54"/>
        <v>0.543046357615894</v>
      </c>
      <c r="I242" s="64"/>
      <c r="J242" s="17"/>
      <c r="K242" s="36"/>
      <c r="L242" s="17"/>
      <c r="M242" s="15"/>
      <c r="N242" s="17"/>
      <c r="O242" s="15"/>
      <c r="P242" s="17"/>
      <c r="Q242" s="15"/>
      <c r="R242" s="17"/>
      <c r="S242" s="122"/>
      <c r="T242" s="84" t="s">
        <v>203</v>
      </c>
      <c r="U242" s="16">
        <v>223</v>
      </c>
      <c r="V242" s="163" t="s">
        <v>29</v>
      </c>
      <c r="W242" s="16">
        <v>138</v>
      </c>
      <c r="X242" s="15">
        <f t="shared" si="48"/>
        <v>0.6188340807174888</v>
      </c>
      <c r="Y242" s="16">
        <v>14</v>
      </c>
      <c r="Z242" s="15">
        <f t="shared" si="49"/>
        <v>0.06278026905829596</v>
      </c>
      <c r="AA242" s="16">
        <v>69</v>
      </c>
      <c r="AB242" s="15">
        <f t="shared" si="50"/>
        <v>0.3094170403587444</v>
      </c>
      <c r="AC242" s="16">
        <v>0</v>
      </c>
      <c r="AD242" s="15">
        <f t="shared" si="51"/>
        <v>0</v>
      </c>
      <c r="AE242" s="16">
        <v>98</v>
      </c>
      <c r="AF242" s="15">
        <f t="shared" si="52"/>
        <v>0.43946188340807174</v>
      </c>
      <c r="AG242" s="16">
        <v>35</v>
      </c>
      <c r="AH242" s="16">
        <v>3</v>
      </c>
      <c r="AI242" s="29">
        <f t="shared" si="53"/>
        <v>0.08571428571428572</v>
      </c>
    </row>
    <row r="243" spans="2:35" s="101" customFormat="1" ht="11.25">
      <c r="B243" s="69"/>
      <c r="C243" s="183"/>
      <c r="D243" s="73" t="s">
        <v>45</v>
      </c>
      <c r="E243" s="96"/>
      <c r="F243" s="97">
        <f>SUM(F241:F242)</f>
        <v>444</v>
      </c>
      <c r="G243" s="97">
        <f>SUM(G241:G242)</f>
        <v>187</v>
      </c>
      <c r="H243" s="79">
        <f t="shared" si="54"/>
        <v>0.42117117117117114</v>
      </c>
      <c r="I243" s="98">
        <f>SUM(I241:I242)</f>
        <v>50</v>
      </c>
      <c r="J243" s="99">
        <f>SUM(J241:J242)</f>
        <v>34</v>
      </c>
      <c r="K243" s="76">
        <f t="shared" si="42"/>
        <v>0.68</v>
      </c>
      <c r="L243" s="99">
        <f>SUM(L241:L242)</f>
        <v>34</v>
      </c>
      <c r="M243" s="77">
        <f t="shared" si="45"/>
        <v>0.68</v>
      </c>
      <c r="N243" s="99">
        <f>SUM(N241:N242)</f>
        <v>10</v>
      </c>
      <c r="O243" s="77">
        <f t="shared" si="46"/>
        <v>0.2</v>
      </c>
      <c r="P243" s="99">
        <f>SUM(P241:P242)</f>
        <v>1</v>
      </c>
      <c r="Q243" s="77">
        <f t="shared" si="44"/>
        <v>0.1</v>
      </c>
      <c r="R243" s="99">
        <f>SUM(R241:R242)</f>
        <v>0</v>
      </c>
      <c r="S243" s="123">
        <f t="shared" si="47"/>
        <v>0</v>
      </c>
      <c r="T243" s="126"/>
      <c r="U243" s="100">
        <f>SUM(U241:U242)</f>
        <v>444</v>
      </c>
      <c r="V243" s="77"/>
      <c r="W243" s="100">
        <f>SUM(W241:W242)</f>
        <v>297</v>
      </c>
      <c r="X243" s="77">
        <f t="shared" si="48"/>
        <v>0.668918918918919</v>
      </c>
      <c r="Y243" s="100">
        <f>SUM(Y241:Y242)</f>
        <v>81</v>
      </c>
      <c r="Z243" s="77">
        <f t="shared" si="49"/>
        <v>0.18243243243243243</v>
      </c>
      <c r="AA243" s="100">
        <f>SUM(AA241:AA242)</f>
        <v>153</v>
      </c>
      <c r="AB243" s="77">
        <f t="shared" si="50"/>
        <v>0.34459459459459457</v>
      </c>
      <c r="AC243" s="100">
        <f>SUM(AC241:AC242)</f>
        <v>2</v>
      </c>
      <c r="AD243" s="77">
        <f t="shared" si="51"/>
        <v>0.0045045045045045045</v>
      </c>
      <c r="AE243" s="100">
        <f>SUM(AE241:AE242)</f>
        <v>201</v>
      </c>
      <c r="AF243" s="77">
        <f t="shared" si="52"/>
        <v>0.4527027027027027</v>
      </c>
      <c r="AG243" s="100">
        <f>SUM(AG241:AG242)</f>
        <v>72</v>
      </c>
      <c r="AH243" s="100">
        <f>SUM(AH241:AH242)</f>
        <v>3</v>
      </c>
      <c r="AI243" s="79">
        <f t="shared" si="53"/>
        <v>0.041666666666666664</v>
      </c>
    </row>
    <row r="244" spans="2:35" s="9" customFormat="1" ht="11.25">
      <c r="B244" s="52"/>
      <c r="C244" s="186">
        <v>2518</v>
      </c>
      <c r="D244" s="63" t="s">
        <v>315</v>
      </c>
      <c r="E244" s="80" t="s">
        <v>60</v>
      </c>
      <c r="F244" s="81">
        <v>526</v>
      </c>
      <c r="G244" s="81">
        <v>359</v>
      </c>
      <c r="H244" s="29">
        <f t="shared" si="54"/>
        <v>0.6825095057034221</v>
      </c>
      <c r="I244" s="64">
        <v>127</v>
      </c>
      <c r="J244" s="17">
        <v>105</v>
      </c>
      <c r="K244" s="36">
        <f t="shared" si="42"/>
        <v>0.8267716535433071</v>
      </c>
      <c r="L244" s="17">
        <v>103</v>
      </c>
      <c r="M244" s="15">
        <f t="shared" si="45"/>
        <v>0.8110236220472441</v>
      </c>
      <c r="N244" s="17">
        <v>13</v>
      </c>
      <c r="O244" s="15">
        <f t="shared" si="46"/>
        <v>0.10236220472440945</v>
      </c>
      <c r="P244" s="17">
        <v>2</v>
      </c>
      <c r="Q244" s="15">
        <f t="shared" si="44"/>
        <v>0.15384615384615385</v>
      </c>
      <c r="R244" s="17">
        <v>0</v>
      </c>
      <c r="S244" s="122">
        <f t="shared" si="47"/>
        <v>0</v>
      </c>
      <c r="T244" s="84" t="s">
        <v>315</v>
      </c>
      <c r="U244" s="16">
        <v>1723</v>
      </c>
      <c r="V244" s="163" t="s">
        <v>31</v>
      </c>
      <c r="W244" s="16">
        <v>1467</v>
      </c>
      <c r="X244" s="15">
        <f t="shared" si="48"/>
        <v>0.8514219384793964</v>
      </c>
      <c r="Y244" s="16">
        <v>930</v>
      </c>
      <c r="Z244" s="15">
        <f t="shared" si="49"/>
        <v>0.5397562391178178</v>
      </c>
      <c r="AA244" s="16">
        <v>627</v>
      </c>
      <c r="AB244" s="15">
        <f t="shared" si="50"/>
        <v>0.3639001741149158</v>
      </c>
      <c r="AC244" s="16">
        <v>112</v>
      </c>
      <c r="AD244" s="15">
        <f t="shared" si="51"/>
        <v>0.06500290191526407</v>
      </c>
      <c r="AE244" s="16">
        <v>945</v>
      </c>
      <c r="AF244" s="15">
        <f t="shared" si="52"/>
        <v>0.5484619849100406</v>
      </c>
      <c r="AG244" s="16">
        <v>374</v>
      </c>
      <c r="AH244" s="16" t="s">
        <v>286</v>
      </c>
      <c r="AI244" s="29">
        <f t="shared" si="53"/>
        <v>0.21657754010695188</v>
      </c>
    </row>
    <row r="245" spans="2:35" s="9" customFormat="1" ht="11.25">
      <c r="B245" s="52"/>
      <c r="C245" s="186"/>
      <c r="D245" s="63"/>
      <c r="E245" s="80" t="s">
        <v>61</v>
      </c>
      <c r="F245" s="81">
        <v>526</v>
      </c>
      <c r="G245" s="81">
        <v>367</v>
      </c>
      <c r="H245" s="29">
        <f t="shared" si="54"/>
        <v>0.6977186311787072</v>
      </c>
      <c r="I245" s="64"/>
      <c r="J245" s="17"/>
      <c r="K245" s="36"/>
      <c r="L245" s="17"/>
      <c r="M245" s="15"/>
      <c r="N245" s="17"/>
      <c r="O245" s="15"/>
      <c r="P245" s="17"/>
      <c r="Q245" s="15"/>
      <c r="R245" s="17"/>
      <c r="S245" s="122"/>
      <c r="T245" s="84" t="s">
        <v>204</v>
      </c>
      <c r="U245" s="16">
        <v>434</v>
      </c>
      <c r="V245" s="163" t="s">
        <v>29</v>
      </c>
      <c r="W245" s="16">
        <v>349</v>
      </c>
      <c r="X245" s="15">
        <f t="shared" si="48"/>
        <v>0.804147465437788</v>
      </c>
      <c r="Y245" s="16">
        <v>132</v>
      </c>
      <c r="Z245" s="15">
        <f t="shared" si="49"/>
        <v>0.30414746543778803</v>
      </c>
      <c r="AA245" s="16">
        <v>147</v>
      </c>
      <c r="AB245" s="15">
        <f t="shared" si="50"/>
        <v>0.3387096774193548</v>
      </c>
      <c r="AC245" s="16">
        <v>12</v>
      </c>
      <c r="AD245" s="15">
        <f t="shared" si="51"/>
        <v>0.027649769585253458</v>
      </c>
      <c r="AE245" s="16">
        <v>195</v>
      </c>
      <c r="AF245" s="15">
        <f t="shared" si="52"/>
        <v>0.44930875576036866</v>
      </c>
      <c r="AG245" s="16">
        <v>69</v>
      </c>
      <c r="AH245" s="16" t="s">
        <v>105</v>
      </c>
      <c r="AI245" s="29">
        <f t="shared" si="53"/>
        <v>0</v>
      </c>
    </row>
    <row r="246" spans="2:35" s="9" customFormat="1" ht="11.25">
      <c r="B246" s="52"/>
      <c r="C246" s="186"/>
      <c r="D246" s="63"/>
      <c r="E246" s="80" t="s">
        <v>43</v>
      </c>
      <c r="F246" s="81">
        <v>265</v>
      </c>
      <c r="G246" s="81">
        <v>168</v>
      </c>
      <c r="H246" s="29">
        <f t="shared" si="54"/>
        <v>0.6339622641509434</v>
      </c>
      <c r="I246" s="64"/>
      <c r="J246" s="17"/>
      <c r="K246" s="36"/>
      <c r="L246" s="17"/>
      <c r="M246" s="15"/>
      <c r="N246" s="17"/>
      <c r="O246" s="15"/>
      <c r="P246" s="17"/>
      <c r="Q246" s="15"/>
      <c r="R246" s="17"/>
      <c r="S246" s="122"/>
      <c r="T246" s="84"/>
      <c r="U246" s="16"/>
      <c r="V246" s="163"/>
      <c r="W246" s="16"/>
      <c r="X246" s="15"/>
      <c r="Y246" s="16"/>
      <c r="Z246" s="15"/>
      <c r="AA246" s="71"/>
      <c r="AB246" s="15"/>
      <c r="AC246" s="16"/>
      <c r="AD246" s="15"/>
      <c r="AE246" s="71"/>
      <c r="AF246" s="15"/>
      <c r="AG246" s="16"/>
      <c r="AH246" s="71"/>
      <c r="AI246" s="29"/>
    </row>
    <row r="247" spans="2:35" s="101" customFormat="1" ht="11.25">
      <c r="B247" s="69"/>
      <c r="C247" s="183"/>
      <c r="D247" s="73" t="s">
        <v>45</v>
      </c>
      <c r="E247" s="96"/>
      <c r="F247" s="97">
        <f>SUM(F244:F246)</f>
        <v>1317</v>
      </c>
      <c r="G247" s="97">
        <f>SUM(G244:G246)</f>
        <v>894</v>
      </c>
      <c r="H247" s="79">
        <f t="shared" si="54"/>
        <v>0.6788154897494305</v>
      </c>
      <c r="I247" s="98">
        <f>SUM(I244:I246)</f>
        <v>127</v>
      </c>
      <c r="J247" s="99">
        <f>SUM(J244:J246)</f>
        <v>105</v>
      </c>
      <c r="K247" s="76">
        <f t="shared" si="42"/>
        <v>0.8267716535433071</v>
      </c>
      <c r="L247" s="99">
        <f>SUM(L244:L246)</f>
        <v>103</v>
      </c>
      <c r="M247" s="77">
        <f t="shared" si="45"/>
        <v>0.8110236220472441</v>
      </c>
      <c r="N247" s="99">
        <f>SUM(N244:N246)</f>
        <v>13</v>
      </c>
      <c r="O247" s="77">
        <f t="shared" si="46"/>
        <v>0.10236220472440945</v>
      </c>
      <c r="P247" s="99">
        <f>SUM(P244:P246)</f>
        <v>2</v>
      </c>
      <c r="Q247" s="77">
        <f t="shared" si="44"/>
        <v>0.15384615384615385</v>
      </c>
      <c r="R247" s="99">
        <f>SUM(R244:R246)</f>
        <v>0</v>
      </c>
      <c r="S247" s="123">
        <f t="shared" si="47"/>
        <v>0</v>
      </c>
      <c r="T247" s="126"/>
      <c r="U247" s="100">
        <f>SUM(U244:U246)</f>
        <v>2157</v>
      </c>
      <c r="V247" s="77"/>
      <c r="W247" s="100">
        <f>SUM(W244:W246)</f>
        <v>1816</v>
      </c>
      <c r="X247" s="77">
        <f t="shared" si="48"/>
        <v>0.8419100602688919</v>
      </c>
      <c r="Y247" s="100">
        <f>SUM(Y244:Y246)</f>
        <v>1062</v>
      </c>
      <c r="Z247" s="77">
        <f t="shared" si="49"/>
        <v>0.49235048678720444</v>
      </c>
      <c r="AA247" s="100">
        <f>SUM(AA244:AA246)</f>
        <v>774</v>
      </c>
      <c r="AB247" s="77">
        <f t="shared" si="50"/>
        <v>0.3588317107093185</v>
      </c>
      <c r="AC247" s="100">
        <f>SUM(AC244:AC246)</f>
        <v>124</v>
      </c>
      <c r="AD247" s="77">
        <f t="shared" si="51"/>
        <v>0.05748725081131201</v>
      </c>
      <c r="AE247" s="100">
        <f>SUM(AE244:AE246)</f>
        <v>1140</v>
      </c>
      <c r="AF247" s="77">
        <f t="shared" si="52"/>
        <v>0.5285118219749653</v>
      </c>
      <c r="AG247" s="100">
        <f>SUM(AG244:AG246)</f>
        <v>443</v>
      </c>
      <c r="AH247" s="100">
        <f>SUM(AH244:AH246)</f>
        <v>0</v>
      </c>
      <c r="AI247" s="79">
        <f t="shared" si="53"/>
        <v>0</v>
      </c>
    </row>
    <row r="248" spans="2:35" s="9" customFormat="1" ht="11.25">
      <c r="B248" s="52"/>
      <c r="C248" s="186">
        <v>2519</v>
      </c>
      <c r="D248" s="63" t="s">
        <v>205</v>
      </c>
      <c r="E248" s="80" t="s">
        <v>60</v>
      </c>
      <c r="F248" s="81">
        <v>332</v>
      </c>
      <c r="G248" s="81">
        <v>145</v>
      </c>
      <c r="H248" s="29">
        <f t="shared" si="54"/>
        <v>0.4367469879518072</v>
      </c>
      <c r="I248" s="64">
        <v>62</v>
      </c>
      <c r="J248" s="17">
        <v>42</v>
      </c>
      <c r="K248" s="36">
        <f t="shared" si="42"/>
        <v>0.6774193548387096</v>
      </c>
      <c r="L248" s="17">
        <v>41</v>
      </c>
      <c r="M248" s="15">
        <f t="shared" si="45"/>
        <v>0.6612903225806451</v>
      </c>
      <c r="N248" s="17">
        <v>8</v>
      </c>
      <c r="O248" s="15">
        <f t="shared" si="46"/>
        <v>0.12903225806451613</v>
      </c>
      <c r="P248" s="17">
        <v>8</v>
      </c>
      <c r="Q248" s="15">
        <f t="shared" si="44"/>
        <v>1</v>
      </c>
      <c r="R248" s="17">
        <v>0</v>
      </c>
      <c r="S248" s="122">
        <f t="shared" si="47"/>
        <v>0</v>
      </c>
      <c r="T248" s="84" t="s">
        <v>205</v>
      </c>
      <c r="U248" s="16">
        <v>543</v>
      </c>
      <c r="V248" s="163" t="s">
        <v>29</v>
      </c>
      <c r="W248" s="16">
        <v>409</v>
      </c>
      <c r="X248" s="15">
        <f t="shared" si="48"/>
        <v>0.7532228360957642</v>
      </c>
      <c r="Y248" s="16">
        <v>82</v>
      </c>
      <c r="Z248" s="15">
        <f t="shared" si="49"/>
        <v>0.15101289134438306</v>
      </c>
      <c r="AA248" s="16">
        <v>188</v>
      </c>
      <c r="AB248" s="15">
        <f t="shared" si="50"/>
        <v>0.3462246777163904</v>
      </c>
      <c r="AC248" s="16">
        <v>19</v>
      </c>
      <c r="AD248" s="15">
        <f t="shared" si="51"/>
        <v>0.034990791896869246</v>
      </c>
      <c r="AE248" s="16">
        <v>244</v>
      </c>
      <c r="AF248" s="15">
        <f t="shared" si="52"/>
        <v>0.44935543278084716</v>
      </c>
      <c r="AG248" s="16">
        <v>84</v>
      </c>
      <c r="AH248" s="16" t="s">
        <v>105</v>
      </c>
      <c r="AI248" s="29">
        <f t="shared" si="53"/>
        <v>0</v>
      </c>
    </row>
    <row r="249" spans="2:35" s="9" customFormat="1" ht="11.25">
      <c r="B249" s="52"/>
      <c r="C249" s="186"/>
      <c r="D249" s="63"/>
      <c r="E249" s="80" t="s">
        <v>43</v>
      </c>
      <c r="F249" s="81">
        <v>300</v>
      </c>
      <c r="G249" s="81">
        <v>141</v>
      </c>
      <c r="H249" s="29">
        <f t="shared" si="54"/>
        <v>0.47</v>
      </c>
      <c r="I249" s="64"/>
      <c r="J249" s="17"/>
      <c r="K249" s="36"/>
      <c r="L249" s="17"/>
      <c r="M249" s="15"/>
      <c r="N249" s="17"/>
      <c r="O249" s="15"/>
      <c r="P249" s="17"/>
      <c r="Q249" s="15"/>
      <c r="R249" s="17"/>
      <c r="S249" s="122"/>
      <c r="T249" s="84" t="s">
        <v>206</v>
      </c>
      <c r="U249" s="16">
        <v>410</v>
      </c>
      <c r="V249" s="163" t="s">
        <v>29</v>
      </c>
      <c r="W249" s="16">
        <v>331</v>
      </c>
      <c r="X249" s="15">
        <f t="shared" si="48"/>
        <v>0.8073170731707318</v>
      </c>
      <c r="Y249" s="16">
        <v>138</v>
      </c>
      <c r="Z249" s="15">
        <f t="shared" si="49"/>
        <v>0.33658536585365856</v>
      </c>
      <c r="AA249" s="16">
        <v>126</v>
      </c>
      <c r="AB249" s="15">
        <f t="shared" si="50"/>
        <v>0.3073170731707317</v>
      </c>
      <c r="AC249" s="16">
        <v>7</v>
      </c>
      <c r="AD249" s="15">
        <f t="shared" si="51"/>
        <v>0.01707317073170732</v>
      </c>
      <c r="AE249" s="16">
        <v>190</v>
      </c>
      <c r="AF249" s="15">
        <f t="shared" si="52"/>
        <v>0.4634146341463415</v>
      </c>
      <c r="AG249" s="16">
        <v>64</v>
      </c>
      <c r="AH249" s="16" t="s">
        <v>105</v>
      </c>
      <c r="AI249" s="29">
        <f t="shared" si="53"/>
        <v>0</v>
      </c>
    </row>
    <row r="250" spans="2:35" s="101" customFormat="1" ht="11.25">
      <c r="B250" s="69"/>
      <c r="C250" s="183"/>
      <c r="D250" s="73" t="s">
        <v>45</v>
      </c>
      <c r="E250" s="96"/>
      <c r="F250" s="97">
        <f>SUM(F248:F249)</f>
        <v>632</v>
      </c>
      <c r="G250" s="97">
        <f>SUM(G248:G249)</f>
        <v>286</v>
      </c>
      <c r="H250" s="79">
        <f t="shared" si="54"/>
        <v>0.4525316455696203</v>
      </c>
      <c r="I250" s="98">
        <f>SUM(I248:I249)</f>
        <v>62</v>
      </c>
      <c r="J250" s="99">
        <f>SUM(J248:J249)</f>
        <v>42</v>
      </c>
      <c r="K250" s="76">
        <f>SUM(J250/I250)</f>
        <v>0.6774193548387096</v>
      </c>
      <c r="L250" s="99">
        <f>SUM(L248:L249)</f>
        <v>41</v>
      </c>
      <c r="M250" s="77">
        <f t="shared" si="45"/>
        <v>0.6612903225806451</v>
      </c>
      <c r="N250" s="99">
        <f>SUM(N248:N249)</f>
        <v>8</v>
      </c>
      <c r="O250" s="77">
        <f t="shared" si="46"/>
        <v>0.12903225806451613</v>
      </c>
      <c r="P250" s="99">
        <f>SUM(P248:P249)</f>
        <v>8</v>
      </c>
      <c r="Q250" s="77">
        <f t="shared" si="44"/>
        <v>1</v>
      </c>
      <c r="R250" s="99">
        <f>SUM(R248:R249)</f>
        <v>0</v>
      </c>
      <c r="S250" s="123">
        <f t="shared" si="47"/>
        <v>0</v>
      </c>
      <c r="T250" s="126"/>
      <c r="U250" s="100">
        <f>SUM(U248:U249)</f>
        <v>953</v>
      </c>
      <c r="V250" s="77"/>
      <c r="W250" s="100">
        <f>SUM(W248:W249)</f>
        <v>740</v>
      </c>
      <c r="X250" s="77">
        <f t="shared" si="48"/>
        <v>0.776495278069255</v>
      </c>
      <c r="Y250" s="100">
        <f>SUM(Y248:Y249)</f>
        <v>220</v>
      </c>
      <c r="Z250" s="77">
        <f t="shared" si="49"/>
        <v>0.23084994753410285</v>
      </c>
      <c r="AA250" s="100">
        <f>SUM(AA248:AA249)</f>
        <v>314</v>
      </c>
      <c r="AB250" s="77">
        <f t="shared" si="50"/>
        <v>0.32948583420776495</v>
      </c>
      <c r="AC250" s="100">
        <f>SUM(AC248:AC249)</f>
        <v>26</v>
      </c>
      <c r="AD250" s="77">
        <f t="shared" si="51"/>
        <v>0.02728226652675761</v>
      </c>
      <c r="AE250" s="100">
        <f>SUM(AE248:AE249)</f>
        <v>434</v>
      </c>
      <c r="AF250" s="77">
        <f t="shared" si="52"/>
        <v>0.45540398740818466</v>
      </c>
      <c r="AG250" s="100">
        <f>SUM(AG248:AG249)</f>
        <v>148</v>
      </c>
      <c r="AH250" s="100">
        <f>SUM(AH248:AH249)</f>
        <v>0</v>
      </c>
      <c r="AI250" s="79">
        <f t="shared" si="53"/>
        <v>0</v>
      </c>
    </row>
    <row r="251" spans="2:35" s="9" customFormat="1" ht="11.25">
      <c r="B251" s="52"/>
      <c r="C251" s="186">
        <v>2520</v>
      </c>
      <c r="D251" s="63" t="s">
        <v>207</v>
      </c>
      <c r="E251" s="80" t="s">
        <v>60</v>
      </c>
      <c r="F251" s="81">
        <v>189</v>
      </c>
      <c r="G251" s="81">
        <v>118</v>
      </c>
      <c r="H251" s="29">
        <f t="shared" si="54"/>
        <v>0.6243386243386243</v>
      </c>
      <c r="I251" s="64">
        <v>50</v>
      </c>
      <c r="J251" s="17">
        <v>35</v>
      </c>
      <c r="K251" s="36">
        <f>SUM(J251/I251)</f>
        <v>0.7</v>
      </c>
      <c r="L251" s="17">
        <v>34</v>
      </c>
      <c r="M251" s="15">
        <f t="shared" si="45"/>
        <v>0.68</v>
      </c>
      <c r="N251" s="17">
        <v>11</v>
      </c>
      <c r="O251" s="15">
        <f t="shared" si="46"/>
        <v>0.22</v>
      </c>
      <c r="P251" s="17">
        <v>5</v>
      </c>
      <c r="Q251" s="15">
        <f t="shared" si="44"/>
        <v>0.45454545454545453</v>
      </c>
      <c r="R251" s="17">
        <v>0</v>
      </c>
      <c r="S251" s="122">
        <f t="shared" si="47"/>
        <v>0</v>
      </c>
      <c r="T251" s="84" t="s">
        <v>207</v>
      </c>
      <c r="U251" s="16">
        <v>301</v>
      </c>
      <c r="V251" s="163" t="s">
        <v>31</v>
      </c>
      <c r="W251" s="16">
        <v>125</v>
      </c>
      <c r="X251" s="15">
        <f t="shared" si="48"/>
        <v>0.4152823920265781</v>
      </c>
      <c r="Y251" s="16">
        <v>11</v>
      </c>
      <c r="Z251" s="15">
        <f t="shared" si="49"/>
        <v>0.036544850498338874</v>
      </c>
      <c r="AA251" s="16">
        <v>75</v>
      </c>
      <c r="AB251" s="15">
        <f t="shared" si="50"/>
        <v>0.24916943521594684</v>
      </c>
      <c r="AC251" s="16">
        <v>19</v>
      </c>
      <c r="AD251" s="15">
        <f t="shared" si="51"/>
        <v>0.06312292358803986</v>
      </c>
      <c r="AE251" s="16">
        <v>138</v>
      </c>
      <c r="AF251" s="15">
        <f t="shared" si="52"/>
        <v>0.4584717607973422</v>
      </c>
      <c r="AG251" s="16">
        <v>58</v>
      </c>
      <c r="AH251" s="16" t="s">
        <v>105</v>
      </c>
      <c r="AI251" s="29">
        <f t="shared" si="53"/>
        <v>0</v>
      </c>
    </row>
    <row r="252" spans="2:35" s="101" customFormat="1" ht="11.25">
      <c r="B252" s="69"/>
      <c r="C252" s="183"/>
      <c r="D252" s="73" t="s">
        <v>45</v>
      </c>
      <c r="E252" s="96"/>
      <c r="F252" s="97">
        <f>SUM(F251)</f>
        <v>189</v>
      </c>
      <c r="G252" s="97">
        <f>SUM(G251)</f>
        <v>118</v>
      </c>
      <c r="H252" s="79">
        <f t="shared" si="54"/>
        <v>0.6243386243386243</v>
      </c>
      <c r="I252" s="98">
        <f>SUM(I251)</f>
        <v>50</v>
      </c>
      <c r="J252" s="99">
        <f>SUM(J251)</f>
        <v>35</v>
      </c>
      <c r="K252" s="76">
        <f>SUM(J252/I252)</f>
        <v>0.7</v>
      </c>
      <c r="L252" s="99">
        <f>SUM(L251)</f>
        <v>34</v>
      </c>
      <c r="M252" s="77">
        <f t="shared" si="45"/>
        <v>0.68</v>
      </c>
      <c r="N252" s="99">
        <f>SUM(N251)</f>
        <v>11</v>
      </c>
      <c r="O252" s="77">
        <f t="shared" si="46"/>
        <v>0.22</v>
      </c>
      <c r="P252" s="99">
        <f>SUM(P251)</f>
        <v>5</v>
      </c>
      <c r="Q252" s="77">
        <f t="shared" si="44"/>
        <v>0.45454545454545453</v>
      </c>
      <c r="R252" s="99">
        <f>SUM(R251:R251)</f>
        <v>0</v>
      </c>
      <c r="S252" s="123">
        <f t="shared" si="47"/>
        <v>0</v>
      </c>
      <c r="T252" s="126"/>
      <c r="U252" s="100">
        <f>SUM(U251)</f>
        <v>301</v>
      </c>
      <c r="V252" s="77"/>
      <c r="W252" s="100">
        <f>SUM(W251)</f>
        <v>125</v>
      </c>
      <c r="X252" s="77">
        <f t="shared" si="48"/>
        <v>0.4152823920265781</v>
      </c>
      <c r="Y252" s="100">
        <f>SUM(Y251)</f>
        <v>11</v>
      </c>
      <c r="Z252" s="77">
        <f t="shared" si="49"/>
        <v>0.036544850498338874</v>
      </c>
      <c r="AA252" s="100">
        <f>SUM(AA251)</f>
        <v>75</v>
      </c>
      <c r="AB252" s="77">
        <f t="shared" si="50"/>
        <v>0.24916943521594684</v>
      </c>
      <c r="AC252" s="100">
        <f>SUM(AC251)</f>
        <v>19</v>
      </c>
      <c r="AD252" s="77">
        <f t="shared" si="51"/>
        <v>0.06312292358803986</v>
      </c>
      <c r="AE252" s="100">
        <f>SUM(AE251)</f>
        <v>138</v>
      </c>
      <c r="AF252" s="77">
        <f t="shared" si="52"/>
        <v>0.4584717607973422</v>
      </c>
      <c r="AG252" s="100">
        <f>SUM(AG251)</f>
        <v>58</v>
      </c>
      <c r="AH252" s="100">
        <f>SUM(AH251)</f>
        <v>0</v>
      </c>
      <c r="AI252" s="79">
        <f t="shared" si="53"/>
        <v>0</v>
      </c>
    </row>
    <row r="253" spans="2:35" s="9" customFormat="1" ht="12.75">
      <c r="B253" s="52"/>
      <c r="C253" s="186">
        <v>2522</v>
      </c>
      <c r="D253" s="63" t="s">
        <v>208</v>
      </c>
      <c r="E253" s="89" t="s">
        <v>60</v>
      </c>
      <c r="F253" s="88">
        <v>410</v>
      </c>
      <c r="G253" s="88">
        <v>263</v>
      </c>
      <c r="H253" s="90">
        <f t="shared" si="54"/>
        <v>0.6414634146341464</v>
      </c>
      <c r="I253" s="64">
        <v>80</v>
      </c>
      <c r="J253" s="17">
        <v>62</v>
      </c>
      <c r="K253" s="36">
        <f>SUM(J253/I253)</f>
        <v>0.775</v>
      </c>
      <c r="L253" s="17">
        <v>59</v>
      </c>
      <c r="M253" s="15">
        <f t="shared" si="45"/>
        <v>0.7375</v>
      </c>
      <c r="N253" s="17">
        <v>13</v>
      </c>
      <c r="O253" s="15">
        <f t="shared" si="46"/>
        <v>0.1625</v>
      </c>
      <c r="P253" s="17">
        <v>1</v>
      </c>
      <c r="Q253" s="15">
        <f t="shared" si="44"/>
        <v>0.07692307692307693</v>
      </c>
      <c r="R253" s="17">
        <v>0</v>
      </c>
      <c r="S253" s="122">
        <f t="shared" si="47"/>
        <v>0</v>
      </c>
      <c r="T253" s="84" t="s">
        <v>208</v>
      </c>
      <c r="U253" s="16">
        <v>1349</v>
      </c>
      <c r="V253" s="163" t="s">
        <v>29</v>
      </c>
      <c r="W253" s="16">
        <v>334</v>
      </c>
      <c r="X253" s="15">
        <f t="shared" si="48"/>
        <v>0.2475908080059303</v>
      </c>
      <c r="Y253" s="16">
        <v>0</v>
      </c>
      <c r="Z253" s="15">
        <f t="shared" si="49"/>
        <v>0</v>
      </c>
      <c r="AA253" s="16">
        <v>275</v>
      </c>
      <c r="AB253" s="15">
        <f t="shared" si="50"/>
        <v>0.2038547071905115</v>
      </c>
      <c r="AC253" s="16">
        <v>67</v>
      </c>
      <c r="AD253" s="15">
        <f t="shared" si="51"/>
        <v>0.04966641957005189</v>
      </c>
      <c r="AE253" s="16">
        <v>664</v>
      </c>
      <c r="AF253" s="15">
        <f t="shared" si="52"/>
        <v>0.4922164566345441</v>
      </c>
      <c r="AG253" s="16">
        <v>268</v>
      </c>
      <c r="AH253" s="16">
        <v>14</v>
      </c>
      <c r="AI253" s="29">
        <f t="shared" si="53"/>
        <v>0.05223880597014925</v>
      </c>
    </row>
    <row r="254" spans="2:35" s="9" customFormat="1" ht="12.75">
      <c r="B254" s="52"/>
      <c r="C254" s="186"/>
      <c r="D254" s="63"/>
      <c r="E254" s="66" t="s">
        <v>61</v>
      </c>
      <c r="F254" s="62">
        <v>410</v>
      </c>
      <c r="G254" s="62">
        <v>233</v>
      </c>
      <c r="H254" s="91">
        <f t="shared" si="54"/>
        <v>0.5682926829268292</v>
      </c>
      <c r="I254" s="64"/>
      <c r="J254" s="17"/>
      <c r="K254" s="36"/>
      <c r="L254" s="17"/>
      <c r="M254" s="15"/>
      <c r="N254" s="17"/>
      <c r="O254" s="15"/>
      <c r="P254" s="17"/>
      <c r="Q254" s="15"/>
      <c r="R254" s="17"/>
      <c r="S254" s="122"/>
      <c r="T254" s="84" t="s">
        <v>305</v>
      </c>
      <c r="U254" s="16">
        <v>15</v>
      </c>
      <c r="V254" s="163" t="s">
        <v>29</v>
      </c>
      <c r="W254" s="16">
        <v>13</v>
      </c>
      <c r="X254" s="15">
        <f t="shared" si="48"/>
        <v>0.8666666666666667</v>
      </c>
      <c r="Y254" s="16">
        <v>8</v>
      </c>
      <c r="Z254" s="15">
        <f t="shared" si="49"/>
        <v>0.5333333333333333</v>
      </c>
      <c r="AA254" s="16">
        <v>6</v>
      </c>
      <c r="AB254" s="15">
        <f t="shared" si="50"/>
        <v>0.4</v>
      </c>
      <c r="AC254" s="16">
        <v>3</v>
      </c>
      <c r="AD254" s="15">
        <f t="shared" si="51"/>
        <v>0.2</v>
      </c>
      <c r="AE254" s="16">
        <v>6</v>
      </c>
      <c r="AF254" s="15">
        <f t="shared" si="52"/>
        <v>0.4</v>
      </c>
      <c r="AG254" s="16">
        <v>3</v>
      </c>
      <c r="AH254" s="16" t="s">
        <v>105</v>
      </c>
      <c r="AI254" s="29">
        <f t="shared" si="53"/>
        <v>0</v>
      </c>
    </row>
    <row r="255" spans="2:35" s="9" customFormat="1" ht="11.25">
      <c r="B255" s="52"/>
      <c r="C255" s="186"/>
      <c r="D255" s="63"/>
      <c r="E255" s="80"/>
      <c r="F255" s="17"/>
      <c r="G255" s="17"/>
      <c r="H255" s="29"/>
      <c r="I255" s="64"/>
      <c r="J255" s="17"/>
      <c r="K255" s="36"/>
      <c r="L255" s="17"/>
      <c r="M255" s="15"/>
      <c r="N255" s="17"/>
      <c r="O255" s="15"/>
      <c r="P255" s="17"/>
      <c r="Q255" s="15"/>
      <c r="R255" s="17"/>
      <c r="S255" s="122"/>
      <c r="T255" s="80" t="s">
        <v>1</v>
      </c>
      <c r="U255" s="16">
        <v>39</v>
      </c>
      <c r="V255" s="163" t="s">
        <v>29</v>
      </c>
      <c r="W255" s="16">
        <v>34</v>
      </c>
      <c r="X255" s="15">
        <f t="shared" si="48"/>
        <v>0.8717948717948718</v>
      </c>
      <c r="Y255" s="16">
        <v>31</v>
      </c>
      <c r="Z255" s="15">
        <f t="shared" si="49"/>
        <v>0.7948717948717948</v>
      </c>
      <c r="AA255" s="16">
        <v>15</v>
      </c>
      <c r="AB255" s="15">
        <f t="shared" si="50"/>
        <v>0.38461538461538464</v>
      </c>
      <c r="AC255" s="16">
        <v>0</v>
      </c>
      <c r="AD255" s="15">
        <f t="shared" si="51"/>
        <v>0</v>
      </c>
      <c r="AE255" s="16">
        <v>11</v>
      </c>
      <c r="AF255" s="15">
        <f t="shared" si="52"/>
        <v>0.28205128205128205</v>
      </c>
      <c r="AG255" s="16">
        <v>6</v>
      </c>
      <c r="AH255" s="16" t="s">
        <v>105</v>
      </c>
      <c r="AI255" s="29">
        <f t="shared" si="53"/>
        <v>0</v>
      </c>
    </row>
    <row r="256" spans="2:35" s="9" customFormat="1" ht="11.25">
      <c r="B256" s="52"/>
      <c r="C256" s="186"/>
      <c r="D256" s="63"/>
      <c r="E256" s="80"/>
      <c r="F256" s="17"/>
      <c r="G256" s="17"/>
      <c r="H256" s="29"/>
      <c r="I256" s="64"/>
      <c r="J256" s="17"/>
      <c r="K256" s="36"/>
      <c r="L256" s="17"/>
      <c r="M256" s="15"/>
      <c r="N256" s="17"/>
      <c r="O256" s="15"/>
      <c r="P256" s="17"/>
      <c r="Q256" s="15"/>
      <c r="R256" s="17"/>
      <c r="S256" s="122"/>
      <c r="T256" s="84" t="s">
        <v>209</v>
      </c>
      <c r="U256" s="16">
        <v>67</v>
      </c>
      <c r="V256" s="163" t="s">
        <v>29</v>
      </c>
      <c r="W256" s="16">
        <v>50</v>
      </c>
      <c r="X256" s="15">
        <f t="shared" si="48"/>
        <v>0.746268656716418</v>
      </c>
      <c r="Y256" s="16">
        <v>35</v>
      </c>
      <c r="Z256" s="15">
        <f t="shared" si="49"/>
        <v>0.5223880597014925</v>
      </c>
      <c r="AA256" s="16">
        <v>27</v>
      </c>
      <c r="AB256" s="15">
        <f t="shared" si="50"/>
        <v>0.40298507462686567</v>
      </c>
      <c r="AC256" s="16">
        <v>0</v>
      </c>
      <c r="AD256" s="15">
        <f t="shared" si="51"/>
        <v>0</v>
      </c>
      <c r="AE256" s="16">
        <v>31</v>
      </c>
      <c r="AF256" s="15">
        <f t="shared" si="52"/>
        <v>0.4626865671641791</v>
      </c>
      <c r="AG256" s="16">
        <v>11</v>
      </c>
      <c r="AH256" s="16" t="s">
        <v>105</v>
      </c>
      <c r="AI256" s="29">
        <f t="shared" si="53"/>
        <v>0</v>
      </c>
    </row>
    <row r="257" spans="2:35" s="9" customFormat="1" ht="11.25">
      <c r="B257" s="52"/>
      <c r="C257" s="186"/>
      <c r="D257" s="63"/>
      <c r="E257" s="80"/>
      <c r="F257" s="17"/>
      <c r="G257" s="17"/>
      <c r="H257" s="29"/>
      <c r="I257" s="85"/>
      <c r="J257" s="17"/>
      <c r="K257" s="36"/>
      <c r="L257" s="17"/>
      <c r="M257" s="15"/>
      <c r="N257" s="17"/>
      <c r="O257" s="15"/>
      <c r="P257" s="17" t="s">
        <v>102</v>
      </c>
      <c r="Q257" s="15"/>
      <c r="R257" s="17"/>
      <c r="S257" s="122"/>
      <c r="T257" s="84" t="s">
        <v>210</v>
      </c>
      <c r="U257" s="16">
        <v>22</v>
      </c>
      <c r="V257" s="163" t="s">
        <v>29</v>
      </c>
      <c r="W257" s="16">
        <v>19</v>
      </c>
      <c r="X257" s="15">
        <f t="shared" si="48"/>
        <v>0.8636363636363636</v>
      </c>
      <c r="Y257" s="16">
        <v>19</v>
      </c>
      <c r="Z257" s="15">
        <f t="shared" si="49"/>
        <v>0.8636363636363636</v>
      </c>
      <c r="AA257" s="16">
        <v>10</v>
      </c>
      <c r="AB257" s="15">
        <f t="shared" si="50"/>
        <v>0.45454545454545453</v>
      </c>
      <c r="AC257" s="16">
        <v>0</v>
      </c>
      <c r="AD257" s="15">
        <f t="shared" si="51"/>
        <v>0</v>
      </c>
      <c r="AE257" s="16">
        <v>10</v>
      </c>
      <c r="AF257" s="15">
        <f t="shared" si="52"/>
        <v>0.45454545454545453</v>
      </c>
      <c r="AG257" s="16">
        <v>4</v>
      </c>
      <c r="AH257" s="16" t="s">
        <v>105</v>
      </c>
      <c r="AI257" s="29">
        <f t="shared" si="53"/>
        <v>0</v>
      </c>
    </row>
    <row r="258" spans="2:35" s="9" customFormat="1" ht="11.25">
      <c r="B258" s="52"/>
      <c r="C258" s="186"/>
      <c r="D258" s="63"/>
      <c r="E258" s="80"/>
      <c r="F258" s="17"/>
      <c r="G258" s="17"/>
      <c r="H258" s="29"/>
      <c r="I258" s="85"/>
      <c r="J258" s="17"/>
      <c r="K258" s="36"/>
      <c r="L258" s="17"/>
      <c r="M258" s="15"/>
      <c r="N258" s="17"/>
      <c r="O258" s="15"/>
      <c r="P258" s="17"/>
      <c r="Q258" s="15"/>
      <c r="R258" s="17"/>
      <c r="S258" s="122"/>
      <c r="T258" s="84" t="s">
        <v>211</v>
      </c>
      <c r="U258" s="16">
        <v>33</v>
      </c>
      <c r="V258" s="163" t="s">
        <v>29</v>
      </c>
      <c r="W258" s="16">
        <v>30</v>
      </c>
      <c r="X258" s="15">
        <f t="shared" si="48"/>
        <v>0.9090909090909091</v>
      </c>
      <c r="Y258" s="16">
        <v>28</v>
      </c>
      <c r="Z258" s="15">
        <f t="shared" si="49"/>
        <v>0.8484848484848485</v>
      </c>
      <c r="AA258" s="16">
        <v>12</v>
      </c>
      <c r="AB258" s="15">
        <f t="shared" si="50"/>
        <v>0.36363636363636365</v>
      </c>
      <c r="AC258" s="16">
        <v>0</v>
      </c>
      <c r="AD258" s="15">
        <f t="shared" si="51"/>
        <v>0</v>
      </c>
      <c r="AE258" s="16">
        <v>11</v>
      </c>
      <c r="AF258" s="15">
        <f t="shared" si="52"/>
        <v>0.3333333333333333</v>
      </c>
      <c r="AG258" s="16">
        <v>6</v>
      </c>
      <c r="AH258" s="16" t="s">
        <v>105</v>
      </c>
      <c r="AI258" s="29">
        <f t="shared" si="53"/>
        <v>0</v>
      </c>
    </row>
    <row r="259" spans="2:35" s="9" customFormat="1" ht="11.25">
      <c r="B259" s="52"/>
      <c r="C259" s="186"/>
      <c r="D259" s="63"/>
      <c r="E259" s="80"/>
      <c r="F259" s="17"/>
      <c r="G259" s="17"/>
      <c r="H259" s="29"/>
      <c r="I259" s="85"/>
      <c r="J259" s="17"/>
      <c r="K259" s="36"/>
      <c r="L259" s="17"/>
      <c r="M259" s="15"/>
      <c r="N259" s="17"/>
      <c r="O259" s="15"/>
      <c r="P259" s="17"/>
      <c r="Q259" s="15"/>
      <c r="R259" s="17"/>
      <c r="S259" s="122"/>
      <c r="T259" s="84" t="s">
        <v>212</v>
      </c>
      <c r="U259" s="16">
        <v>15</v>
      </c>
      <c r="V259" s="163" t="s">
        <v>29</v>
      </c>
      <c r="W259" s="16">
        <v>13</v>
      </c>
      <c r="X259" s="15">
        <f t="shared" si="48"/>
        <v>0.8666666666666667</v>
      </c>
      <c r="Y259" s="16">
        <v>10</v>
      </c>
      <c r="Z259" s="15">
        <f t="shared" si="49"/>
        <v>0.6666666666666666</v>
      </c>
      <c r="AA259" s="16">
        <v>10</v>
      </c>
      <c r="AB259" s="15">
        <f t="shared" si="50"/>
        <v>0.6666666666666666</v>
      </c>
      <c r="AC259" s="16">
        <v>0</v>
      </c>
      <c r="AD259" s="15">
        <f t="shared" si="51"/>
        <v>0</v>
      </c>
      <c r="AE259" s="16">
        <v>8</v>
      </c>
      <c r="AF259" s="15">
        <f t="shared" si="52"/>
        <v>0.5333333333333333</v>
      </c>
      <c r="AG259" s="16">
        <v>4</v>
      </c>
      <c r="AH259" s="16" t="s">
        <v>105</v>
      </c>
      <c r="AI259" s="29">
        <f t="shared" si="53"/>
        <v>0</v>
      </c>
    </row>
    <row r="260" spans="2:35" s="9" customFormat="1" ht="11.25">
      <c r="B260" s="52"/>
      <c r="C260" s="186"/>
      <c r="D260" s="63"/>
      <c r="E260" s="80"/>
      <c r="F260" s="17"/>
      <c r="G260" s="17"/>
      <c r="H260" s="29"/>
      <c r="I260" s="85"/>
      <c r="J260" s="17"/>
      <c r="K260" s="36"/>
      <c r="L260" s="17"/>
      <c r="M260" s="15"/>
      <c r="N260" s="17"/>
      <c r="O260" s="15"/>
      <c r="P260" s="17"/>
      <c r="Q260" s="15"/>
      <c r="R260" s="17"/>
      <c r="S260" s="122"/>
      <c r="T260" s="84" t="s">
        <v>213</v>
      </c>
      <c r="U260" s="16">
        <v>152</v>
      </c>
      <c r="V260" s="163" t="s">
        <v>29</v>
      </c>
      <c r="W260" s="16">
        <v>129</v>
      </c>
      <c r="X260" s="15">
        <f t="shared" si="48"/>
        <v>0.8486842105263158</v>
      </c>
      <c r="Y260" s="16">
        <v>86</v>
      </c>
      <c r="Z260" s="15">
        <f t="shared" si="49"/>
        <v>0.5657894736842105</v>
      </c>
      <c r="AA260" s="16">
        <v>68</v>
      </c>
      <c r="AB260" s="15">
        <f t="shared" si="50"/>
        <v>0.4473684210526316</v>
      </c>
      <c r="AC260" s="16">
        <v>0</v>
      </c>
      <c r="AD260" s="15">
        <f t="shared" si="51"/>
        <v>0</v>
      </c>
      <c r="AE260" s="16">
        <v>75</v>
      </c>
      <c r="AF260" s="15">
        <f t="shared" si="52"/>
        <v>0.4934210526315789</v>
      </c>
      <c r="AG260" s="16">
        <v>31</v>
      </c>
      <c r="AH260" s="16" t="s">
        <v>105</v>
      </c>
      <c r="AI260" s="29">
        <f t="shared" si="53"/>
        <v>0</v>
      </c>
    </row>
    <row r="261" spans="2:35" s="9" customFormat="1" ht="11.25">
      <c r="B261" s="52"/>
      <c r="C261" s="186"/>
      <c r="D261" s="63"/>
      <c r="E261" s="80"/>
      <c r="F261" s="17"/>
      <c r="G261" s="17"/>
      <c r="H261" s="29"/>
      <c r="I261" s="85"/>
      <c r="J261" s="17"/>
      <c r="K261" s="36"/>
      <c r="L261" s="17"/>
      <c r="M261" s="15"/>
      <c r="N261" s="17"/>
      <c r="O261" s="15"/>
      <c r="P261" s="17"/>
      <c r="Q261" s="15"/>
      <c r="R261" s="17"/>
      <c r="S261" s="122"/>
      <c r="T261" s="84" t="s">
        <v>214</v>
      </c>
      <c r="U261" s="16">
        <v>25</v>
      </c>
      <c r="V261" s="163" t="s">
        <v>29</v>
      </c>
      <c r="W261" s="16">
        <v>22</v>
      </c>
      <c r="X261" s="15">
        <f t="shared" si="48"/>
        <v>0.88</v>
      </c>
      <c r="Y261" s="16">
        <v>17</v>
      </c>
      <c r="Z261" s="15">
        <f t="shared" si="49"/>
        <v>0.68</v>
      </c>
      <c r="AA261" s="16">
        <v>10</v>
      </c>
      <c r="AB261" s="15">
        <f t="shared" si="50"/>
        <v>0.4</v>
      </c>
      <c r="AC261" s="16">
        <v>0</v>
      </c>
      <c r="AD261" s="15">
        <f t="shared" si="51"/>
        <v>0</v>
      </c>
      <c r="AE261" s="16">
        <v>8</v>
      </c>
      <c r="AF261" s="15">
        <f t="shared" si="52"/>
        <v>0.32</v>
      </c>
      <c r="AG261" s="16">
        <v>3</v>
      </c>
      <c r="AH261" s="16" t="s">
        <v>105</v>
      </c>
      <c r="AI261" s="29">
        <f t="shared" si="53"/>
        <v>0</v>
      </c>
    </row>
    <row r="262" spans="2:35" s="9" customFormat="1" ht="11.25">
      <c r="B262" s="52"/>
      <c r="C262" s="37"/>
      <c r="D262" s="63"/>
      <c r="E262" s="80"/>
      <c r="F262" s="17"/>
      <c r="G262" s="17"/>
      <c r="H262" s="29"/>
      <c r="I262" s="85"/>
      <c r="J262" s="17"/>
      <c r="K262" s="36"/>
      <c r="L262" s="17"/>
      <c r="M262" s="15"/>
      <c r="N262" s="17"/>
      <c r="O262" s="15"/>
      <c r="P262" s="17"/>
      <c r="Q262" s="15"/>
      <c r="R262" s="17"/>
      <c r="S262" s="122"/>
      <c r="T262" s="84" t="s">
        <v>215</v>
      </c>
      <c r="U262" s="16">
        <v>51</v>
      </c>
      <c r="V262" s="163" t="s">
        <v>29</v>
      </c>
      <c r="W262" s="16">
        <v>43</v>
      </c>
      <c r="X262" s="15">
        <f t="shared" si="48"/>
        <v>0.8431372549019608</v>
      </c>
      <c r="Y262" s="16">
        <v>23</v>
      </c>
      <c r="Z262" s="15">
        <f t="shared" si="49"/>
        <v>0.45098039215686275</v>
      </c>
      <c r="AA262" s="16">
        <v>17</v>
      </c>
      <c r="AB262" s="15">
        <f t="shared" si="50"/>
        <v>0.3333333333333333</v>
      </c>
      <c r="AC262" s="16">
        <v>13</v>
      </c>
      <c r="AD262" s="15">
        <f t="shared" si="51"/>
        <v>0.2549019607843137</v>
      </c>
      <c r="AE262" s="16">
        <v>20</v>
      </c>
      <c r="AF262" s="15">
        <f t="shared" si="52"/>
        <v>0.39215686274509803</v>
      </c>
      <c r="AG262" s="16">
        <v>10</v>
      </c>
      <c r="AH262" s="16" t="s">
        <v>105</v>
      </c>
      <c r="AI262" s="29">
        <f t="shared" si="53"/>
        <v>0</v>
      </c>
    </row>
    <row r="263" spans="2:35" s="101" customFormat="1" ht="12" thickBot="1">
      <c r="B263" s="69"/>
      <c r="C263" s="183"/>
      <c r="D263" s="73" t="s">
        <v>45</v>
      </c>
      <c r="E263" s="96"/>
      <c r="F263" s="97">
        <f>SUM(F253:F262)</f>
        <v>820</v>
      </c>
      <c r="G263" s="97">
        <f>SUM(G253:G262)</f>
        <v>496</v>
      </c>
      <c r="H263" s="79">
        <f>SUM(G263/F263)</f>
        <v>0.6048780487804878</v>
      </c>
      <c r="I263" s="98">
        <f>SUM(I253:I262)</f>
        <v>80</v>
      </c>
      <c r="J263" s="99">
        <f>SUM(J253:J262)</f>
        <v>62</v>
      </c>
      <c r="K263" s="76">
        <f>SUM(J263/I263)</f>
        <v>0.775</v>
      </c>
      <c r="L263" s="99">
        <f>SUM(L253:L262)</f>
        <v>59</v>
      </c>
      <c r="M263" s="77">
        <f t="shared" si="45"/>
        <v>0.7375</v>
      </c>
      <c r="N263" s="99">
        <f>SUM(N253:N262)</f>
        <v>13</v>
      </c>
      <c r="O263" s="77">
        <f t="shared" si="46"/>
        <v>0.1625</v>
      </c>
      <c r="P263" s="99">
        <f>SUM(P253:P262)</f>
        <v>1</v>
      </c>
      <c r="Q263" s="77">
        <f t="shared" si="44"/>
        <v>0.07692307692307693</v>
      </c>
      <c r="R263" s="99">
        <f>SUM(R253:R262)</f>
        <v>0</v>
      </c>
      <c r="S263" s="123">
        <f t="shared" si="47"/>
        <v>0</v>
      </c>
      <c r="T263" s="127"/>
      <c r="U263" s="25">
        <f>SUM(U253:U262)</f>
        <v>1768</v>
      </c>
      <c r="V263" s="30"/>
      <c r="W263" s="25">
        <f>SUM(W253:W262)</f>
        <v>687</v>
      </c>
      <c r="X263" s="30">
        <f t="shared" si="48"/>
        <v>0.38857466063348417</v>
      </c>
      <c r="Y263" s="25">
        <f>SUM(Y253:Y262)</f>
        <v>257</v>
      </c>
      <c r="Z263" s="30">
        <f t="shared" si="49"/>
        <v>0.14536199095022626</v>
      </c>
      <c r="AA263" s="25">
        <f>SUM(AA253:AA262)</f>
        <v>450</v>
      </c>
      <c r="AB263" s="30">
        <f t="shared" si="50"/>
        <v>0.25452488687782804</v>
      </c>
      <c r="AC263" s="25">
        <f>SUM(AC253:AC262)</f>
        <v>83</v>
      </c>
      <c r="AD263" s="30">
        <f t="shared" si="51"/>
        <v>0.04694570135746606</v>
      </c>
      <c r="AE263" s="25">
        <f>SUM(AE253:AE262)</f>
        <v>844</v>
      </c>
      <c r="AF263" s="30">
        <f t="shared" si="52"/>
        <v>0.47737556561085975</v>
      </c>
      <c r="AG263" s="25">
        <f>SUM(AG253:AG262)</f>
        <v>346</v>
      </c>
      <c r="AH263" s="25">
        <f>SUM(AH253:AH262)</f>
        <v>14</v>
      </c>
      <c r="AI263" s="26">
        <f t="shared" si="53"/>
        <v>0.04046242774566474</v>
      </c>
    </row>
    <row r="264" spans="2:35" s="11" customFormat="1" ht="13.5" thickBot="1">
      <c r="B264" s="111"/>
      <c r="C264" s="184"/>
      <c r="D264" s="112" t="s">
        <v>40</v>
      </c>
      <c r="E264" s="113"/>
      <c r="F264" s="114">
        <f>SUM(F263,F252,F250,F247,F243,F240,F237,F234,F230,F225,F221)</f>
        <v>7369</v>
      </c>
      <c r="G264" s="114">
        <f>SUM(G263,G252,G250,G247,G243,G240,G237,G234,G230,G225,G221)</f>
        <v>3513</v>
      </c>
      <c r="H264" s="115">
        <f>SUM(G264/F264)</f>
        <v>0.4767268286063238</v>
      </c>
      <c r="I264" s="116">
        <f>SUM(I263,I252,I250,I247,I243,I240,I237,I234,I230,I225,I221)</f>
        <v>779</v>
      </c>
      <c r="J264" s="114">
        <f>SUM(J263,J252,J250,J247,J243,J240,J237,J234,J230,J225,J221)</f>
        <v>572</v>
      </c>
      <c r="K264" s="117">
        <f>SUM(J264/I264)</f>
        <v>0.7342747111681643</v>
      </c>
      <c r="L264" s="114">
        <f>SUM(L263,L252,L250,L247,L243,L240,L237,L234,L230,L225,L221)</f>
        <v>557</v>
      </c>
      <c r="M264" s="117">
        <f t="shared" si="45"/>
        <v>0.7150192554557124</v>
      </c>
      <c r="N264" s="114">
        <f>SUM(N263,N252,N250,N247,N243,N240,N237,N234,N230,N225,N221)</f>
        <v>90</v>
      </c>
      <c r="O264" s="117">
        <f t="shared" si="46"/>
        <v>0.11553273427471117</v>
      </c>
      <c r="P264" s="114">
        <f>SUM(P263,P252,P250,P247,P243,P240,P237,P234,P230,P225,P221)</f>
        <v>28</v>
      </c>
      <c r="Q264" s="120">
        <f t="shared" si="44"/>
        <v>0.3111111111111111</v>
      </c>
      <c r="R264" s="114">
        <f>SUM(R263,R252,R250,R247,R243,R240,R237,R234,R230,R225,R221)</f>
        <v>7</v>
      </c>
      <c r="S264" s="206">
        <f t="shared" si="47"/>
        <v>0.07777777777777778</v>
      </c>
      <c r="T264" s="121"/>
      <c r="U264" s="119">
        <f>SUM(U263,U252,U250,U247,U243,U240,U237,U234,U230,U225,U221)</f>
        <v>14361</v>
      </c>
      <c r="V264" s="118"/>
      <c r="W264" s="119">
        <f>SUM(W263,W252,W250,W247,W243,W240,W237,W234,W230,W225,W221)</f>
        <v>9955</v>
      </c>
      <c r="X264" s="120">
        <f>SUM(W264/U264)</f>
        <v>0.6931968525868673</v>
      </c>
      <c r="Y264" s="119">
        <f>SUM(Y263,Y252,Y250,Y247,Y243,Y240,Y237,Y234,Y230,Y225,Y221)</f>
        <v>4467</v>
      </c>
      <c r="Z264" s="120">
        <f>SUM(Y264/U264)</f>
        <v>0.3110507624817213</v>
      </c>
      <c r="AA264" s="119">
        <f>SUM(AA263,AA252,AA250,AA247,AA243,AA240,AA237,AA234,AA230,AA225,AA221)</f>
        <v>4755</v>
      </c>
      <c r="AB264" s="120">
        <f>SUM(AA264/U264)</f>
        <v>0.33110507624817215</v>
      </c>
      <c r="AC264" s="119">
        <f>SUM(AC263,AC252,AC250,AC247,AC243,AC240,AC237,AC234,AC230,AC225,AC221)</f>
        <v>741</v>
      </c>
      <c r="AD264" s="120">
        <f>SUM(AC264/U264)</f>
        <v>0.05159807812826405</v>
      </c>
      <c r="AE264" s="119">
        <f>SUM(AE263,AE252,AE250,AE247,AE243,AE240,AE237,AE234,AE230,AE225,AE221)</f>
        <v>6742</v>
      </c>
      <c r="AF264" s="120">
        <f>SUM(AE264/U264)</f>
        <v>0.46946591462990045</v>
      </c>
      <c r="AG264" s="119">
        <f>SUM(AG263,AG252,AG250,AG247,AG243,AG240,AG237,AG234,AG230,AG225,AG221)</f>
        <v>2630</v>
      </c>
      <c r="AH264" s="119">
        <f>SUM(AH263,AH252,AH250,AH247,AH243,AH240,AH237,AH234,AH230,AH225,AH221)</f>
        <v>237</v>
      </c>
      <c r="AI264" s="115">
        <f>SUM(AH264/AG264)</f>
        <v>0.09011406844106463</v>
      </c>
    </row>
    <row r="265" spans="2:35" s="11" customFormat="1" ht="13.5" thickBot="1">
      <c r="B265" s="103"/>
      <c r="C265" s="109"/>
      <c r="D265" s="104"/>
      <c r="E265" s="105"/>
      <c r="F265" s="106"/>
      <c r="G265" s="106"/>
      <c r="H265" s="107"/>
      <c r="I265" s="106"/>
      <c r="J265" s="106"/>
      <c r="K265" s="108"/>
      <c r="L265" s="106"/>
      <c r="M265" s="108"/>
      <c r="N265" s="106"/>
      <c r="O265" s="108"/>
      <c r="P265" s="106"/>
      <c r="Q265" s="107"/>
      <c r="R265" s="106"/>
      <c r="S265" s="107"/>
      <c r="T265" s="104"/>
      <c r="U265" s="104"/>
      <c r="V265" s="109"/>
      <c r="W265" s="104"/>
      <c r="X265" s="107"/>
      <c r="Y265" s="104"/>
      <c r="Z265" s="107"/>
      <c r="AA265" s="104"/>
      <c r="AB265" s="107"/>
      <c r="AC265" s="104"/>
      <c r="AD265" s="107"/>
      <c r="AE265" s="104"/>
      <c r="AF265" s="107"/>
      <c r="AG265" s="104"/>
      <c r="AH265" s="104"/>
      <c r="AI265" s="110"/>
    </row>
    <row r="266" spans="2:35" s="9" customFormat="1" ht="11.25">
      <c r="B266" s="45" t="s">
        <v>101</v>
      </c>
      <c r="C266" s="186">
        <v>2678</v>
      </c>
      <c r="D266" s="63" t="s">
        <v>101</v>
      </c>
      <c r="E266" s="80" t="s">
        <v>60</v>
      </c>
      <c r="F266" s="81">
        <v>684</v>
      </c>
      <c r="G266" s="81">
        <v>358</v>
      </c>
      <c r="H266" s="29">
        <f>SUM(G266/F266)</f>
        <v>0.5233918128654971</v>
      </c>
      <c r="I266" s="64">
        <v>131</v>
      </c>
      <c r="J266" s="17">
        <v>73</v>
      </c>
      <c r="K266" s="36">
        <f>SUM(J266/I266)</f>
        <v>0.5572519083969466</v>
      </c>
      <c r="L266" s="17">
        <v>70</v>
      </c>
      <c r="M266" s="15">
        <f>SUM(L266/I266)</f>
        <v>0.5343511450381679</v>
      </c>
      <c r="N266" s="17">
        <v>16</v>
      </c>
      <c r="O266" s="15">
        <f>SUM(N266/I266)</f>
        <v>0.12213740458015267</v>
      </c>
      <c r="P266" s="17">
        <v>0</v>
      </c>
      <c r="Q266" s="15">
        <f>SUM(P266/N266)</f>
        <v>0</v>
      </c>
      <c r="R266" s="17">
        <v>0</v>
      </c>
      <c r="S266" s="122">
        <f>SUM(R266/N266)</f>
        <v>0</v>
      </c>
      <c r="T266" s="125" t="s">
        <v>101</v>
      </c>
      <c r="U266" s="59">
        <v>3392</v>
      </c>
      <c r="V266" s="162" t="s">
        <v>31</v>
      </c>
      <c r="W266" s="59">
        <v>2770</v>
      </c>
      <c r="X266" s="58">
        <f t="shared" si="48"/>
        <v>0.816627358490566</v>
      </c>
      <c r="Y266" s="59">
        <v>975</v>
      </c>
      <c r="Z266" s="58">
        <f t="shared" si="49"/>
        <v>0.28744103773584906</v>
      </c>
      <c r="AA266" s="59">
        <v>850</v>
      </c>
      <c r="AB266" s="58">
        <f t="shared" si="50"/>
        <v>0.2505896226415094</v>
      </c>
      <c r="AC266" s="59">
        <v>626</v>
      </c>
      <c r="AD266" s="58">
        <f t="shared" si="51"/>
        <v>0.18455188679245282</v>
      </c>
      <c r="AE266" s="59">
        <v>1931</v>
      </c>
      <c r="AF266" s="58">
        <f t="shared" si="52"/>
        <v>0.5692806603773585</v>
      </c>
      <c r="AG266" s="59">
        <v>810</v>
      </c>
      <c r="AH266" s="59">
        <v>372</v>
      </c>
      <c r="AI266" s="60">
        <f t="shared" si="53"/>
        <v>0.45925925925925926</v>
      </c>
    </row>
    <row r="267" spans="2:35" s="9" customFormat="1" ht="11.25">
      <c r="B267" s="45"/>
      <c r="C267" s="186"/>
      <c r="D267" s="63"/>
      <c r="E267" s="80" t="s">
        <v>61</v>
      </c>
      <c r="F267" s="81">
        <v>684</v>
      </c>
      <c r="G267" s="81">
        <v>369</v>
      </c>
      <c r="H267" s="29">
        <f>SUM(G267/F267)</f>
        <v>0.5394736842105263</v>
      </c>
      <c r="I267" s="64"/>
      <c r="J267" s="17"/>
      <c r="K267" s="36"/>
      <c r="L267" s="17"/>
      <c r="M267" s="15"/>
      <c r="N267" s="17"/>
      <c r="O267" s="15"/>
      <c r="P267" s="17"/>
      <c r="Q267" s="15"/>
      <c r="R267" s="17"/>
      <c r="S267" s="122"/>
      <c r="T267" s="84" t="s">
        <v>216</v>
      </c>
      <c r="U267" s="16">
        <v>102</v>
      </c>
      <c r="V267" s="163" t="s">
        <v>31</v>
      </c>
      <c r="W267" s="16">
        <v>89</v>
      </c>
      <c r="X267" s="15">
        <f t="shared" si="48"/>
        <v>0.8725490196078431</v>
      </c>
      <c r="Y267" s="16">
        <v>71</v>
      </c>
      <c r="Z267" s="15">
        <f t="shared" si="49"/>
        <v>0.696078431372549</v>
      </c>
      <c r="AA267" s="16">
        <v>43</v>
      </c>
      <c r="AB267" s="15">
        <f t="shared" si="50"/>
        <v>0.4215686274509804</v>
      </c>
      <c r="AC267" s="16">
        <v>39</v>
      </c>
      <c r="AD267" s="15">
        <f t="shared" si="51"/>
        <v>0.38235294117647056</v>
      </c>
      <c r="AE267" s="16">
        <v>59</v>
      </c>
      <c r="AF267" s="15">
        <f t="shared" si="52"/>
        <v>0.5784313725490197</v>
      </c>
      <c r="AG267" s="16">
        <v>25</v>
      </c>
      <c r="AH267" s="16" t="s">
        <v>105</v>
      </c>
      <c r="AI267" s="29">
        <f t="shared" si="53"/>
        <v>0</v>
      </c>
    </row>
    <row r="268" spans="2:35" s="9" customFormat="1" ht="11.25">
      <c r="B268" s="45"/>
      <c r="C268" s="186"/>
      <c r="D268" s="63"/>
      <c r="E268" s="80"/>
      <c r="F268" s="17"/>
      <c r="G268" s="17"/>
      <c r="H268" s="29"/>
      <c r="I268" s="64"/>
      <c r="J268" s="17"/>
      <c r="K268" s="36"/>
      <c r="L268" s="17"/>
      <c r="M268" s="15"/>
      <c r="N268" s="17"/>
      <c r="O268" s="15"/>
      <c r="P268" s="17"/>
      <c r="Q268" s="15"/>
      <c r="R268" s="17"/>
      <c r="S268" s="122"/>
      <c r="T268" s="84" t="s">
        <v>46</v>
      </c>
      <c r="U268" s="16">
        <v>17</v>
      </c>
      <c r="V268" s="163" t="s">
        <v>31</v>
      </c>
      <c r="W268" s="16">
        <v>15</v>
      </c>
      <c r="X268" s="15">
        <f t="shared" si="48"/>
        <v>0.8823529411764706</v>
      </c>
      <c r="Y268" s="16">
        <v>9</v>
      </c>
      <c r="Z268" s="15">
        <f t="shared" si="49"/>
        <v>0.5294117647058824</v>
      </c>
      <c r="AA268" s="16">
        <v>5</v>
      </c>
      <c r="AB268" s="15">
        <f t="shared" si="50"/>
        <v>0.29411764705882354</v>
      </c>
      <c r="AC268" s="16">
        <v>2</v>
      </c>
      <c r="AD268" s="15">
        <f t="shared" si="51"/>
        <v>0.11764705882352941</v>
      </c>
      <c r="AE268" s="16">
        <v>8</v>
      </c>
      <c r="AF268" s="15">
        <f t="shared" si="52"/>
        <v>0.47058823529411764</v>
      </c>
      <c r="AG268" s="16">
        <v>3</v>
      </c>
      <c r="AH268" s="16" t="s">
        <v>105</v>
      </c>
      <c r="AI268" s="29">
        <f t="shared" si="53"/>
        <v>0</v>
      </c>
    </row>
    <row r="269" spans="2:35" s="9" customFormat="1" ht="11.25">
      <c r="B269" s="45"/>
      <c r="C269" s="186"/>
      <c r="D269" s="63"/>
      <c r="E269" s="80"/>
      <c r="F269" s="17"/>
      <c r="G269" s="17"/>
      <c r="H269" s="29"/>
      <c r="I269" s="64"/>
      <c r="J269" s="17"/>
      <c r="K269" s="36"/>
      <c r="L269" s="17"/>
      <c r="M269" s="15"/>
      <c r="N269" s="17"/>
      <c r="O269" s="15"/>
      <c r="P269" s="17"/>
      <c r="Q269" s="15"/>
      <c r="R269" s="17"/>
      <c r="S269" s="122"/>
      <c r="T269" s="84" t="s">
        <v>217</v>
      </c>
      <c r="U269" s="16">
        <v>12</v>
      </c>
      <c r="V269" s="163" t="s">
        <v>31</v>
      </c>
      <c r="W269" s="16">
        <v>11</v>
      </c>
      <c r="X269" s="15">
        <f t="shared" si="48"/>
        <v>0.9166666666666666</v>
      </c>
      <c r="Y269" s="16">
        <v>6</v>
      </c>
      <c r="Z269" s="15">
        <f t="shared" si="49"/>
        <v>0.5</v>
      </c>
      <c r="AA269" s="16">
        <v>7</v>
      </c>
      <c r="AB269" s="15">
        <f t="shared" si="50"/>
        <v>0.5833333333333334</v>
      </c>
      <c r="AC269" s="16">
        <v>3</v>
      </c>
      <c r="AD269" s="15">
        <f t="shared" si="51"/>
        <v>0.25</v>
      </c>
      <c r="AE269" s="16">
        <v>7</v>
      </c>
      <c r="AF269" s="15">
        <f t="shared" si="52"/>
        <v>0.5833333333333334</v>
      </c>
      <c r="AG269" s="16">
        <v>4</v>
      </c>
      <c r="AH269" s="16" t="s">
        <v>105</v>
      </c>
      <c r="AI269" s="29">
        <f t="shared" si="53"/>
        <v>0</v>
      </c>
    </row>
    <row r="270" spans="2:35" s="9" customFormat="1" ht="11.25">
      <c r="B270" s="45"/>
      <c r="C270" s="186"/>
      <c r="D270" s="63"/>
      <c r="E270" s="80"/>
      <c r="F270" s="17"/>
      <c r="G270" s="17"/>
      <c r="H270" s="29"/>
      <c r="I270" s="64"/>
      <c r="J270" s="17"/>
      <c r="K270" s="36"/>
      <c r="L270" s="17"/>
      <c r="M270" s="15"/>
      <c r="N270" s="17"/>
      <c r="O270" s="15"/>
      <c r="P270" s="17"/>
      <c r="Q270" s="15"/>
      <c r="R270" s="17"/>
      <c r="S270" s="122"/>
      <c r="T270" s="84" t="s">
        <v>218</v>
      </c>
      <c r="U270" s="16">
        <v>17</v>
      </c>
      <c r="V270" s="163" t="s">
        <v>31</v>
      </c>
      <c r="W270" s="16">
        <v>14</v>
      </c>
      <c r="X270" s="15">
        <f t="shared" si="48"/>
        <v>0.8235294117647058</v>
      </c>
      <c r="Y270" s="16">
        <v>6</v>
      </c>
      <c r="Z270" s="15">
        <f t="shared" si="49"/>
        <v>0.35294117647058826</v>
      </c>
      <c r="AA270" s="16">
        <v>6</v>
      </c>
      <c r="AB270" s="15">
        <f t="shared" si="50"/>
        <v>0.35294117647058826</v>
      </c>
      <c r="AC270" s="16">
        <v>6</v>
      </c>
      <c r="AD270" s="15">
        <f t="shared" si="51"/>
        <v>0.35294117647058826</v>
      </c>
      <c r="AE270" s="16">
        <v>8</v>
      </c>
      <c r="AF270" s="15">
        <f t="shared" si="52"/>
        <v>0.47058823529411764</v>
      </c>
      <c r="AG270" s="16">
        <v>3</v>
      </c>
      <c r="AH270" s="16" t="s">
        <v>105</v>
      </c>
      <c r="AI270" s="29">
        <f t="shared" si="53"/>
        <v>0</v>
      </c>
    </row>
    <row r="271" spans="2:35" s="9" customFormat="1" ht="11.25">
      <c r="B271" s="45"/>
      <c r="C271" s="186"/>
      <c r="D271" s="63"/>
      <c r="E271" s="80"/>
      <c r="F271" s="17"/>
      <c r="G271" s="17"/>
      <c r="H271" s="29"/>
      <c r="I271" s="64"/>
      <c r="J271" s="17"/>
      <c r="K271" s="36"/>
      <c r="L271" s="17"/>
      <c r="M271" s="15"/>
      <c r="N271" s="17"/>
      <c r="O271" s="15"/>
      <c r="P271" s="17"/>
      <c r="Q271" s="15"/>
      <c r="R271" s="17"/>
      <c r="S271" s="122"/>
      <c r="T271" s="84" t="s">
        <v>219</v>
      </c>
      <c r="U271" s="16">
        <v>15</v>
      </c>
      <c r="V271" s="163" t="s">
        <v>31</v>
      </c>
      <c r="W271" s="16">
        <v>14</v>
      </c>
      <c r="X271" s="15">
        <f t="shared" si="48"/>
        <v>0.9333333333333333</v>
      </c>
      <c r="Y271" s="16">
        <v>14</v>
      </c>
      <c r="Z271" s="15">
        <f t="shared" si="49"/>
        <v>0.9333333333333333</v>
      </c>
      <c r="AA271" s="16">
        <v>7</v>
      </c>
      <c r="AB271" s="15">
        <f t="shared" si="50"/>
        <v>0.4666666666666667</v>
      </c>
      <c r="AC271" s="16">
        <v>5</v>
      </c>
      <c r="AD271" s="15">
        <f t="shared" si="51"/>
        <v>0.3333333333333333</v>
      </c>
      <c r="AE271" s="16">
        <v>8</v>
      </c>
      <c r="AF271" s="15">
        <f t="shared" si="52"/>
        <v>0.5333333333333333</v>
      </c>
      <c r="AG271" s="16">
        <v>3</v>
      </c>
      <c r="AH271" s="16" t="s">
        <v>105</v>
      </c>
      <c r="AI271" s="29">
        <f t="shared" si="53"/>
        <v>0</v>
      </c>
    </row>
    <row r="272" spans="2:35" s="9" customFormat="1" ht="11.25">
      <c r="B272" s="45"/>
      <c r="C272" s="186"/>
      <c r="D272" s="63"/>
      <c r="E272" s="80"/>
      <c r="F272" s="17"/>
      <c r="G272" s="17"/>
      <c r="H272" s="29"/>
      <c r="I272" s="64"/>
      <c r="J272" s="17"/>
      <c r="K272" s="36"/>
      <c r="L272" s="17"/>
      <c r="M272" s="15"/>
      <c r="N272" s="17"/>
      <c r="O272" s="15"/>
      <c r="P272" s="17"/>
      <c r="Q272" s="15"/>
      <c r="R272" s="17"/>
      <c r="S272" s="122"/>
      <c r="T272" s="84" t="s">
        <v>220</v>
      </c>
      <c r="U272" s="16">
        <v>22</v>
      </c>
      <c r="V272" s="163" t="s">
        <v>31</v>
      </c>
      <c r="W272" s="16">
        <v>21</v>
      </c>
      <c r="X272" s="15">
        <f t="shared" si="48"/>
        <v>0.9545454545454546</v>
      </c>
      <c r="Y272" s="16">
        <v>18</v>
      </c>
      <c r="Z272" s="15">
        <f t="shared" si="49"/>
        <v>0.8181818181818182</v>
      </c>
      <c r="AA272" s="16">
        <v>11</v>
      </c>
      <c r="AB272" s="15">
        <f t="shared" si="50"/>
        <v>0.5</v>
      </c>
      <c r="AC272" s="16">
        <v>5</v>
      </c>
      <c r="AD272" s="15">
        <f t="shared" si="51"/>
        <v>0.22727272727272727</v>
      </c>
      <c r="AE272" s="16">
        <v>15</v>
      </c>
      <c r="AF272" s="15">
        <f t="shared" si="52"/>
        <v>0.6818181818181818</v>
      </c>
      <c r="AG272" s="16">
        <v>5</v>
      </c>
      <c r="AH272" s="16" t="s">
        <v>105</v>
      </c>
      <c r="AI272" s="29">
        <f t="shared" si="53"/>
        <v>0</v>
      </c>
    </row>
    <row r="273" spans="2:35" s="9" customFormat="1" ht="11.25">
      <c r="B273" s="45"/>
      <c r="C273" s="186"/>
      <c r="D273" s="63"/>
      <c r="E273" s="80"/>
      <c r="F273" s="17"/>
      <c r="G273" s="17"/>
      <c r="H273" s="29"/>
      <c r="I273" s="64"/>
      <c r="J273" s="17"/>
      <c r="K273" s="36"/>
      <c r="L273" s="17"/>
      <c r="M273" s="15"/>
      <c r="N273" s="17"/>
      <c r="O273" s="15"/>
      <c r="P273" s="17"/>
      <c r="Q273" s="15"/>
      <c r="R273" s="17"/>
      <c r="S273" s="122"/>
      <c r="T273" s="84" t="s">
        <v>221</v>
      </c>
      <c r="U273" s="16">
        <v>26</v>
      </c>
      <c r="V273" s="163" t="s">
        <v>31</v>
      </c>
      <c r="W273" s="16">
        <v>22</v>
      </c>
      <c r="X273" s="15">
        <f t="shared" si="48"/>
        <v>0.8461538461538461</v>
      </c>
      <c r="Y273" s="16">
        <v>17</v>
      </c>
      <c r="Z273" s="15">
        <f t="shared" si="49"/>
        <v>0.6538461538461539</v>
      </c>
      <c r="AA273" s="16">
        <v>7</v>
      </c>
      <c r="AB273" s="15">
        <f t="shared" si="50"/>
        <v>0.2692307692307692</v>
      </c>
      <c r="AC273" s="16">
        <v>5</v>
      </c>
      <c r="AD273" s="15">
        <f t="shared" si="51"/>
        <v>0.19230769230769232</v>
      </c>
      <c r="AE273" s="16">
        <v>10</v>
      </c>
      <c r="AF273" s="15">
        <f t="shared" si="52"/>
        <v>0.38461538461538464</v>
      </c>
      <c r="AG273" s="16">
        <v>3</v>
      </c>
      <c r="AH273" s="16" t="s">
        <v>105</v>
      </c>
      <c r="AI273" s="29">
        <f t="shared" si="53"/>
        <v>0</v>
      </c>
    </row>
    <row r="274" spans="2:35" s="9" customFormat="1" ht="11.25">
      <c r="B274" s="45"/>
      <c r="C274" s="186"/>
      <c r="D274" s="63"/>
      <c r="E274" s="80"/>
      <c r="F274" s="17"/>
      <c r="G274" s="17"/>
      <c r="H274" s="29"/>
      <c r="I274" s="64"/>
      <c r="J274" s="17"/>
      <c r="K274" s="36"/>
      <c r="L274" s="17"/>
      <c r="M274" s="15"/>
      <c r="N274" s="17"/>
      <c r="O274" s="15"/>
      <c r="P274" s="17"/>
      <c r="Q274" s="15"/>
      <c r="R274" s="17"/>
      <c r="S274" s="122"/>
      <c r="T274" s="84" t="s">
        <v>222</v>
      </c>
      <c r="U274" s="16">
        <v>29</v>
      </c>
      <c r="V274" s="163" t="s">
        <v>31</v>
      </c>
      <c r="W274" s="16">
        <v>26</v>
      </c>
      <c r="X274" s="15">
        <f t="shared" si="48"/>
        <v>0.896551724137931</v>
      </c>
      <c r="Y274" s="16">
        <v>24</v>
      </c>
      <c r="Z274" s="15">
        <f t="shared" si="49"/>
        <v>0.8275862068965517</v>
      </c>
      <c r="AA274" s="16">
        <v>11</v>
      </c>
      <c r="AB274" s="15">
        <f t="shared" si="50"/>
        <v>0.3793103448275862</v>
      </c>
      <c r="AC274" s="16">
        <v>4</v>
      </c>
      <c r="AD274" s="15">
        <f t="shared" si="51"/>
        <v>0.13793103448275862</v>
      </c>
      <c r="AE274" s="16">
        <v>14</v>
      </c>
      <c r="AF274" s="15">
        <f t="shared" si="52"/>
        <v>0.4827586206896552</v>
      </c>
      <c r="AG274" s="16">
        <v>6</v>
      </c>
      <c r="AH274" s="16" t="s">
        <v>105</v>
      </c>
      <c r="AI274" s="29">
        <f t="shared" si="53"/>
        <v>0</v>
      </c>
    </row>
    <row r="275" spans="2:35" s="9" customFormat="1" ht="11.25">
      <c r="B275" s="45"/>
      <c r="C275" s="186"/>
      <c r="D275" s="63"/>
      <c r="E275" s="80"/>
      <c r="F275" s="17"/>
      <c r="G275" s="17"/>
      <c r="H275" s="29"/>
      <c r="I275" s="64"/>
      <c r="J275" s="17"/>
      <c r="K275" s="36"/>
      <c r="L275" s="17"/>
      <c r="M275" s="15"/>
      <c r="N275" s="17"/>
      <c r="O275" s="15"/>
      <c r="P275" s="17"/>
      <c r="Q275" s="15"/>
      <c r="R275" s="17"/>
      <c r="S275" s="122"/>
      <c r="T275" s="84" t="s">
        <v>49</v>
      </c>
      <c r="U275" s="16">
        <v>133</v>
      </c>
      <c r="V275" s="163" t="s">
        <v>31</v>
      </c>
      <c r="W275" s="16">
        <v>107</v>
      </c>
      <c r="X275" s="15">
        <f t="shared" si="48"/>
        <v>0.8045112781954887</v>
      </c>
      <c r="Y275" s="16">
        <v>75</v>
      </c>
      <c r="Z275" s="15">
        <f t="shared" si="49"/>
        <v>0.5639097744360902</v>
      </c>
      <c r="AA275" s="16">
        <v>49</v>
      </c>
      <c r="AB275" s="15">
        <f t="shared" si="50"/>
        <v>0.3684210526315789</v>
      </c>
      <c r="AC275" s="16">
        <v>40</v>
      </c>
      <c r="AD275" s="15">
        <f t="shared" si="51"/>
        <v>0.3007518796992481</v>
      </c>
      <c r="AE275" s="16">
        <v>70</v>
      </c>
      <c r="AF275" s="15">
        <f t="shared" si="52"/>
        <v>0.5263157894736842</v>
      </c>
      <c r="AG275" s="16">
        <v>31</v>
      </c>
      <c r="AH275" s="16">
        <v>3</v>
      </c>
      <c r="AI275" s="29">
        <f t="shared" si="53"/>
        <v>0.0967741935483871</v>
      </c>
    </row>
    <row r="276" spans="2:35" s="9" customFormat="1" ht="11.25">
      <c r="B276" s="45"/>
      <c r="C276" s="186"/>
      <c r="D276" s="63"/>
      <c r="E276" s="80"/>
      <c r="F276" s="17"/>
      <c r="G276" s="17"/>
      <c r="H276" s="29"/>
      <c r="I276" s="64"/>
      <c r="J276" s="17"/>
      <c r="K276" s="36"/>
      <c r="L276" s="17"/>
      <c r="M276" s="15"/>
      <c r="N276" s="17"/>
      <c r="O276" s="15"/>
      <c r="P276" s="17"/>
      <c r="Q276" s="15"/>
      <c r="R276" s="17"/>
      <c r="S276" s="122"/>
      <c r="T276" s="84" t="s">
        <v>223</v>
      </c>
      <c r="U276" s="16">
        <v>69</v>
      </c>
      <c r="V276" s="163" t="s">
        <v>31</v>
      </c>
      <c r="W276" s="16">
        <v>53</v>
      </c>
      <c r="X276" s="15">
        <f t="shared" si="48"/>
        <v>0.7681159420289855</v>
      </c>
      <c r="Y276" s="16">
        <v>50</v>
      </c>
      <c r="Z276" s="15">
        <f t="shared" si="49"/>
        <v>0.7246376811594203</v>
      </c>
      <c r="AA276" s="16">
        <v>21</v>
      </c>
      <c r="AB276" s="15">
        <f t="shared" si="50"/>
        <v>0.30434782608695654</v>
      </c>
      <c r="AC276" s="16">
        <v>12</v>
      </c>
      <c r="AD276" s="15">
        <f t="shared" si="51"/>
        <v>0.17391304347826086</v>
      </c>
      <c r="AE276" s="16">
        <v>31</v>
      </c>
      <c r="AF276" s="15">
        <f t="shared" si="52"/>
        <v>0.4492753623188406</v>
      </c>
      <c r="AG276" s="16">
        <v>12</v>
      </c>
      <c r="AH276" s="16" t="s">
        <v>105</v>
      </c>
      <c r="AI276" s="29">
        <f t="shared" si="53"/>
        <v>0</v>
      </c>
    </row>
    <row r="277" spans="2:35" s="9" customFormat="1" ht="11.25">
      <c r="B277" s="45"/>
      <c r="C277" s="186"/>
      <c r="D277" s="63"/>
      <c r="E277" s="80"/>
      <c r="F277" s="17"/>
      <c r="G277" s="17"/>
      <c r="H277" s="29"/>
      <c r="I277" s="64"/>
      <c r="J277" s="17"/>
      <c r="K277" s="36"/>
      <c r="L277" s="17"/>
      <c r="M277" s="15"/>
      <c r="N277" s="17"/>
      <c r="O277" s="15"/>
      <c r="P277" s="17"/>
      <c r="Q277" s="15"/>
      <c r="R277" s="17"/>
      <c r="S277" s="122"/>
      <c r="T277" s="84" t="s">
        <v>224</v>
      </c>
      <c r="U277" s="16">
        <v>22</v>
      </c>
      <c r="V277" s="163" t="s">
        <v>31</v>
      </c>
      <c r="W277" s="16">
        <v>19</v>
      </c>
      <c r="X277" s="15">
        <f aca="true" t="shared" si="55" ref="X277:X340">SUM(W277/U277)</f>
        <v>0.8636363636363636</v>
      </c>
      <c r="Y277" s="16">
        <v>19</v>
      </c>
      <c r="Z277" s="15">
        <f t="shared" si="49"/>
        <v>0.8636363636363636</v>
      </c>
      <c r="AA277" s="16">
        <v>11</v>
      </c>
      <c r="AB277" s="15">
        <f t="shared" si="50"/>
        <v>0.5</v>
      </c>
      <c r="AC277" s="16">
        <v>4</v>
      </c>
      <c r="AD277" s="15">
        <f t="shared" si="51"/>
        <v>0.18181818181818182</v>
      </c>
      <c r="AE277" s="16">
        <v>11</v>
      </c>
      <c r="AF277" s="15">
        <f t="shared" si="52"/>
        <v>0.5</v>
      </c>
      <c r="AG277" s="16">
        <v>4</v>
      </c>
      <c r="AH277" s="16" t="s">
        <v>105</v>
      </c>
      <c r="AI277" s="29">
        <f t="shared" si="53"/>
        <v>0</v>
      </c>
    </row>
    <row r="278" spans="2:35" s="9" customFormat="1" ht="11.25">
      <c r="B278" s="45"/>
      <c r="C278" s="186"/>
      <c r="D278" s="63"/>
      <c r="E278" s="80"/>
      <c r="F278" s="17"/>
      <c r="G278" s="17"/>
      <c r="H278" s="29"/>
      <c r="I278" s="64"/>
      <c r="J278" s="17"/>
      <c r="K278" s="36"/>
      <c r="L278" s="17"/>
      <c r="M278" s="15"/>
      <c r="N278" s="17"/>
      <c r="O278" s="15"/>
      <c r="P278" s="17"/>
      <c r="Q278" s="15"/>
      <c r="R278" s="17"/>
      <c r="S278" s="122"/>
      <c r="T278" s="84" t="s">
        <v>225</v>
      </c>
      <c r="U278" s="16">
        <v>14</v>
      </c>
      <c r="V278" s="163" t="s">
        <v>31</v>
      </c>
      <c r="W278" s="16">
        <v>12</v>
      </c>
      <c r="X278" s="15">
        <f t="shared" si="55"/>
        <v>0.8571428571428571</v>
      </c>
      <c r="Y278" s="16">
        <v>8</v>
      </c>
      <c r="Z278" s="15">
        <f t="shared" si="49"/>
        <v>0.5714285714285714</v>
      </c>
      <c r="AA278" s="16">
        <v>5</v>
      </c>
      <c r="AB278" s="15">
        <f t="shared" si="50"/>
        <v>0.35714285714285715</v>
      </c>
      <c r="AC278" s="16">
        <v>5</v>
      </c>
      <c r="AD278" s="15">
        <f t="shared" si="51"/>
        <v>0.35714285714285715</v>
      </c>
      <c r="AE278" s="16">
        <v>7</v>
      </c>
      <c r="AF278" s="15">
        <f t="shared" si="52"/>
        <v>0.5</v>
      </c>
      <c r="AG278" s="16">
        <v>3</v>
      </c>
      <c r="AH278" s="16" t="s">
        <v>105</v>
      </c>
      <c r="AI278" s="29">
        <f t="shared" si="53"/>
        <v>0</v>
      </c>
    </row>
    <row r="279" spans="2:35" s="9" customFormat="1" ht="11.25">
      <c r="B279" s="45"/>
      <c r="C279" s="186"/>
      <c r="D279" s="63"/>
      <c r="E279" s="80"/>
      <c r="F279" s="17"/>
      <c r="G279" s="17"/>
      <c r="H279" s="29"/>
      <c r="I279" s="64"/>
      <c r="J279" s="17"/>
      <c r="K279" s="36"/>
      <c r="L279" s="17"/>
      <c r="M279" s="15"/>
      <c r="N279" s="17"/>
      <c r="O279" s="15"/>
      <c r="P279" s="17"/>
      <c r="Q279" s="15"/>
      <c r="R279" s="17"/>
      <c r="S279" s="122"/>
      <c r="T279" s="84" t="s">
        <v>226</v>
      </c>
      <c r="U279" s="16">
        <v>53</v>
      </c>
      <c r="V279" s="163" t="s">
        <v>31</v>
      </c>
      <c r="W279" s="16">
        <v>46</v>
      </c>
      <c r="X279" s="15">
        <f t="shared" si="55"/>
        <v>0.8679245283018868</v>
      </c>
      <c r="Y279" s="16">
        <v>38</v>
      </c>
      <c r="Z279" s="15">
        <f t="shared" si="49"/>
        <v>0.7169811320754716</v>
      </c>
      <c r="AA279" s="16">
        <v>23</v>
      </c>
      <c r="AB279" s="15">
        <f t="shared" si="50"/>
        <v>0.4339622641509434</v>
      </c>
      <c r="AC279" s="16">
        <v>8</v>
      </c>
      <c r="AD279" s="15">
        <f t="shared" si="51"/>
        <v>0.1509433962264151</v>
      </c>
      <c r="AE279" s="16">
        <v>25</v>
      </c>
      <c r="AF279" s="15">
        <f t="shared" si="52"/>
        <v>0.4716981132075472</v>
      </c>
      <c r="AG279" s="16">
        <v>11</v>
      </c>
      <c r="AH279" s="16" t="s">
        <v>105</v>
      </c>
      <c r="AI279" s="29">
        <f t="shared" si="53"/>
        <v>0</v>
      </c>
    </row>
    <row r="280" spans="2:35" s="101" customFormat="1" ht="11.25">
      <c r="B280" s="69"/>
      <c r="C280" s="183"/>
      <c r="D280" s="73" t="s">
        <v>45</v>
      </c>
      <c r="E280" s="96"/>
      <c r="F280" s="97">
        <f>SUM(F266:F279)</f>
        <v>1368</v>
      </c>
      <c r="G280" s="97">
        <f>SUM(G266:G279)</f>
        <v>727</v>
      </c>
      <c r="H280" s="79">
        <f>SUM(G280/F280)</f>
        <v>0.5314327485380117</v>
      </c>
      <c r="I280" s="98">
        <f>SUM(I266:I279)</f>
        <v>131</v>
      </c>
      <c r="J280" s="99">
        <f>SUM(J266:J279)</f>
        <v>73</v>
      </c>
      <c r="K280" s="76">
        <f>SUM(J280/I280)</f>
        <v>0.5572519083969466</v>
      </c>
      <c r="L280" s="99">
        <f>SUM(L266:L279)</f>
        <v>70</v>
      </c>
      <c r="M280" s="77">
        <f>SUM(L280/I280)</f>
        <v>0.5343511450381679</v>
      </c>
      <c r="N280" s="99">
        <f>SUM(N266:N279)</f>
        <v>16</v>
      </c>
      <c r="O280" s="77">
        <f>SUM(N280/I280)</f>
        <v>0.12213740458015267</v>
      </c>
      <c r="P280" s="99">
        <f>SUM(P266:P279)</f>
        <v>0</v>
      </c>
      <c r="Q280" s="77">
        <f>SUM(P280/N280)</f>
        <v>0</v>
      </c>
      <c r="R280" s="99">
        <f>SUM(R266:R279)</f>
        <v>0</v>
      </c>
      <c r="S280" s="123">
        <f>SUM(R280/N280)</f>
        <v>0</v>
      </c>
      <c r="T280" s="126"/>
      <c r="U280" s="100">
        <f>SUM(U266:U279)</f>
        <v>3923</v>
      </c>
      <c r="V280" s="77"/>
      <c r="W280" s="100">
        <f>SUM(W266:W279)</f>
        <v>3219</v>
      </c>
      <c r="X280" s="77">
        <f t="shared" si="55"/>
        <v>0.8205455008921744</v>
      </c>
      <c r="Y280" s="100">
        <f>SUM(Y266:Y279)</f>
        <v>1330</v>
      </c>
      <c r="Z280" s="77">
        <f aca="true" t="shared" si="56" ref="Z280:Z343">SUM(Y280/U280)</f>
        <v>0.3390262554167729</v>
      </c>
      <c r="AA280" s="100">
        <f>SUM(AA266:AA279)</f>
        <v>1056</v>
      </c>
      <c r="AB280" s="77">
        <f aca="true" t="shared" si="57" ref="AB280:AB343">SUM(AA280/U280)</f>
        <v>0.26918174866173844</v>
      </c>
      <c r="AC280" s="100">
        <f>SUM(AC266:AC279)</f>
        <v>764</v>
      </c>
      <c r="AD280" s="77">
        <f aca="true" t="shared" si="58" ref="AD280:AD343">SUM(AC280/U280)</f>
        <v>0.19474891664542443</v>
      </c>
      <c r="AE280" s="100">
        <f>SUM(AE266:AE279)</f>
        <v>2204</v>
      </c>
      <c r="AF280" s="77">
        <f aca="true" t="shared" si="59" ref="AF280:AF343">SUM(AE280/U280)</f>
        <v>0.5618149375477951</v>
      </c>
      <c r="AG280" s="100">
        <f>SUM(AG266:AG279)</f>
        <v>923</v>
      </c>
      <c r="AH280" s="100">
        <f>SUM(AH266:AH279)</f>
        <v>375</v>
      </c>
      <c r="AI280" s="79">
        <f aca="true" t="shared" si="60" ref="AI280:AI343">SUM(AH280/AG280)</f>
        <v>0.40628385698808234</v>
      </c>
    </row>
    <row r="281" spans="2:35" s="9" customFormat="1" ht="11.25">
      <c r="B281" s="52"/>
      <c r="C281" s="186">
        <v>2680</v>
      </c>
      <c r="D281" s="63" t="s">
        <v>227</v>
      </c>
      <c r="E281" s="80" t="s">
        <v>60</v>
      </c>
      <c r="F281" s="81">
        <v>172</v>
      </c>
      <c r="G281" s="81">
        <v>88</v>
      </c>
      <c r="H281" s="29">
        <f>SUM(G281/F281)</f>
        <v>0.5116279069767442</v>
      </c>
      <c r="I281" s="64">
        <v>50</v>
      </c>
      <c r="J281" s="17">
        <v>36</v>
      </c>
      <c r="K281" s="36">
        <f>SUM(J281/I281)</f>
        <v>0.72</v>
      </c>
      <c r="L281" s="17">
        <v>35</v>
      </c>
      <c r="M281" s="15">
        <f>SUM(L281/I281)</f>
        <v>0.7</v>
      </c>
      <c r="N281" s="17">
        <v>4</v>
      </c>
      <c r="O281" s="15">
        <f>SUM(N281/I281)</f>
        <v>0.08</v>
      </c>
      <c r="P281" s="17">
        <v>0</v>
      </c>
      <c r="Q281" s="15">
        <f>SUM(P281/N281)</f>
        <v>0</v>
      </c>
      <c r="R281" s="17">
        <v>0</v>
      </c>
      <c r="S281" s="122">
        <f>SUM(R281/N281)</f>
        <v>0</v>
      </c>
      <c r="T281" s="84" t="s">
        <v>227</v>
      </c>
      <c r="U281" s="16">
        <v>348</v>
      </c>
      <c r="V281" s="163" t="s">
        <v>29</v>
      </c>
      <c r="W281" s="16">
        <v>258</v>
      </c>
      <c r="X281" s="15">
        <f t="shared" si="55"/>
        <v>0.7413793103448276</v>
      </c>
      <c r="Y281" s="16">
        <v>234</v>
      </c>
      <c r="Z281" s="15">
        <f t="shared" si="56"/>
        <v>0.6724137931034483</v>
      </c>
      <c r="AA281" s="16">
        <v>160</v>
      </c>
      <c r="AB281" s="15">
        <f t="shared" si="57"/>
        <v>0.45977011494252873</v>
      </c>
      <c r="AC281" s="16">
        <v>0</v>
      </c>
      <c r="AD281" s="15">
        <f t="shared" si="58"/>
        <v>0</v>
      </c>
      <c r="AE281" s="16">
        <v>142</v>
      </c>
      <c r="AF281" s="15">
        <f t="shared" si="59"/>
        <v>0.40804597701149425</v>
      </c>
      <c r="AG281" s="16">
        <v>45</v>
      </c>
      <c r="AH281" s="16" t="s">
        <v>105</v>
      </c>
      <c r="AI281" s="29">
        <f t="shared" si="60"/>
        <v>0</v>
      </c>
    </row>
    <row r="282" spans="2:35" s="101" customFormat="1" ht="15" customHeight="1">
      <c r="B282" s="69"/>
      <c r="C282" s="183"/>
      <c r="D282" s="73" t="s">
        <v>45</v>
      </c>
      <c r="E282" s="96"/>
      <c r="F282" s="97">
        <f>SUM(F281:F281)</f>
        <v>172</v>
      </c>
      <c r="G282" s="97">
        <f>SUM(G281:G281)</f>
        <v>88</v>
      </c>
      <c r="H282" s="79">
        <f>SUM(G282/F282)</f>
        <v>0.5116279069767442</v>
      </c>
      <c r="I282" s="98">
        <f>SUM(I281:I281)</f>
        <v>50</v>
      </c>
      <c r="J282" s="99">
        <f>SUM(J281:J281)</f>
        <v>36</v>
      </c>
      <c r="K282" s="76">
        <f>SUM(J282/I282)</f>
        <v>0.72</v>
      </c>
      <c r="L282" s="99">
        <f>SUM(L281:L281)</f>
        <v>35</v>
      </c>
      <c r="M282" s="77">
        <f>SUM(L282/I282)</f>
        <v>0.7</v>
      </c>
      <c r="N282" s="99">
        <f>SUM(N281:N281)</f>
        <v>4</v>
      </c>
      <c r="O282" s="77">
        <f>SUM(N282/I282)</f>
        <v>0.08</v>
      </c>
      <c r="P282" s="99">
        <f>SUM(P281:P281)</f>
        <v>0</v>
      </c>
      <c r="Q282" s="77">
        <f>SUM(P282/N282)</f>
        <v>0</v>
      </c>
      <c r="R282" s="99">
        <f>SUM(R281:R281)</f>
        <v>0</v>
      </c>
      <c r="S282" s="123">
        <f>SUM(R282/N282)</f>
        <v>0</v>
      </c>
      <c r="T282" s="126"/>
      <c r="U282" s="100">
        <f>SUM(U281:U281)</f>
        <v>348</v>
      </c>
      <c r="V282" s="77"/>
      <c r="W282" s="100">
        <f>SUM(W281:W281)</f>
        <v>258</v>
      </c>
      <c r="X282" s="77">
        <f t="shared" si="55"/>
        <v>0.7413793103448276</v>
      </c>
      <c r="Y282" s="100">
        <f>SUM(Y281:Y281)</f>
        <v>234</v>
      </c>
      <c r="Z282" s="77">
        <f t="shared" si="56"/>
        <v>0.6724137931034483</v>
      </c>
      <c r="AA282" s="100">
        <f>SUM(AA281:AA281)</f>
        <v>160</v>
      </c>
      <c r="AB282" s="77">
        <f t="shared" si="57"/>
        <v>0.45977011494252873</v>
      </c>
      <c r="AC282" s="100">
        <f>SUM(AC281:AC281)</f>
        <v>0</v>
      </c>
      <c r="AD282" s="77">
        <f t="shared" si="58"/>
        <v>0</v>
      </c>
      <c r="AE282" s="100">
        <f>SUM(AE281:AE281)</f>
        <v>142</v>
      </c>
      <c r="AF282" s="77">
        <f t="shared" si="59"/>
        <v>0.40804597701149425</v>
      </c>
      <c r="AG282" s="100">
        <f>SUM(AG281:AG281)</f>
        <v>45</v>
      </c>
      <c r="AH282" s="100">
        <f>SUM(AH281:AH281)</f>
        <v>0</v>
      </c>
      <c r="AI282" s="79">
        <f t="shared" si="60"/>
        <v>0</v>
      </c>
    </row>
    <row r="283" spans="2:35" s="9" customFormat="1" ht="11.25">
      <c r="B283" s="52"/>
      <c r="C283" s="186">
        <v>2681</v>
      </c>
      <c r="D283" s="63" t="s">
        <v>308</v>
      </c>
      <c r="E283" s="80" t="s">
        <v>60</v>
      </c>
      <c r="F283" s="81">
        <v>535</v>
      </c>
      <c r="G283" s="81">
        <v>229</v>
      </c>
      <c r="H283" s="29">
        <f>SUM(G283/F283)</f>
        <v>0.4280373831775701</v>
      </c>
      <c r="I283" s="64">
        <v>51</v>
      </c>
      <c r="J283" s="17">
        <v>38</v>
      </c>
      <c r="K283" s="36">
        <f>SUM(J283/I283)</f>
        <v>0.7450980392156863</v>
      </c>
      <c r="L283" s="17">
        <v>38</v>
      </c>
      <c r="M283" s="15">
        <f>SUM(L283/I283)</f>
        <v>0.7450980392156863</v>
      </c>
      <c r="N283" s="17">
        <v>9</v>
      </c>
      <c r="O283" s="15">
        <f>SUM(N283/I283)</f>
        <v>0.17647058823529413</v>
      </c>
      <c r="P283" s="17">
        <v>1</v>
      </c>
      <c r="Q283" s="15">
        <f>SUM(P283/N283)</f>
        <v>0.1111111111111111</v>
      </c>
      <c r="R283" s="17">
        <v>0</v>
      </c>
      <c r="S283" s="122">
        <f>SUM(R283/N283)</f>
        <v>0</v>
      </c>
      <c r="T283" s="84" t="s">
        <v>308</v>
      </c>
      <c r="U283" s="16">
        <v>1112</v>
      </c>
      <c r="V283" s="163" t="s">
        <v>32</v>
      </c>
      <c r="W283" s="16">
        <v>68</v>
      </c>
      <c r="X283" s="15">
        <f t="shared" si="55"/>
        <v>0.06115107913669065</v>
      </c>
      <c r="Y283" s="16">
        <v>0</v>
      </c>
      <c r="Z283" s="15">
        <f t="shared" si="56"/>
        <v>0</v>
      </c>
      <c r="AA283" s="16">
        <v>218</v>
      </c>
      <c r="AB283" s="15">
        <f t="shared" si="57"/>
        <v>0.1960431654676259</v>
      </c>
      <c r="AC283" s="16">
        <v>1</v>
      </c>
      <c r="AD283" s="15">
        <f t="shared" si="58"/>
        <v>0.0008992805755395684</v>
      </c>
      <c r="AE283" s="16">
        <v>400</v>
      </c>
      <c r="AF283" s="15">
        <f t="shared" si="59"/>
        <v>0.3597122302158273</v>
      </c>
      <c r="AG283" s="16">
        <v>172</v>
      </c>
      <c r="AH283" s="16" t="s">
        <v>105</v>
      </c>
      <c r="AI283" s="29">
        <f t="shared" si="60"/>
        <v>0</v>
      </c>
    </row>
    <row r="284" spans="2:35" s="9" customFormat="1" ht="11.25">
      <c r="B284" s="52"/>
      <c r="C284" s="186"/>
      <c r="D284" s="63"/>
      <c r="E284" s="80"/>
      <c r="F284" s="81"/>
      <c r="G284" s="81"/>
      <c r="H284" s="29"/>
      <c r="I284" s="64"/>
      <c r="J284" s="17"/>
      <c r="K284" s="36"/>
      <c r="L284" s="17"/>
      <c r="M284" s="15"/>
      <c r="N284" s="17"/>
      <c r="O284" s="15"/>
      <c r="P284" s="17"/>
      <c r="Q284" s="15"/>
      <c r="R284" s="17"/>
      <c r="S284" s="122"/>
      <c r="T284" s="84" t="s">
        <v>228</v>
      </c>
      <c r="U284" s="16">
        <v>70</v>
      </c>
      <c r="V284" s="163" t="s">
        <v>31</v>
      </c>
      <c r="W284" s="16">
        <v>11</v>
      </c>
      <c r="X284" s="15">
        <f t="shared" si="55"/>
        <v>0.15714285714285714</v>
      </c>
      <c r="Y284" s="16">
        <v>0</v>
      </c>
      <c r="Z284" s="15">
        <f t="shared" si="56"/>
        <v>0</v>
      </c>
      <c r="AA284" s="16">
        <v>29</v>
      </c>
      <c r="AB284" s="15">
        <f t="shared" si="57"/>
        <v>0.4142857142857143</v>
      </c>
      <c r="AC284" s="16">
        <v>0</v>
      </c>
      <c r="AD284" s="15">
        <f t="shared" si="58"/>
        <v>0</v>
      </c>
      <c r="AE284" s="16">
        <v>27</v>
      </c>
      <c r="AF284" s="15">
        <f t="shared" si="59"/>
        <v>0.38571428571428573</v>
      </c>
      <c r="AG284" s="16">
        <v>13</v>
      </c>
      <c r="AH284" s="16" t="s">
        <v>105</v>
      </c>
      <c r="AI284" s="29">
        <f t="shared" si="60"/>
        <v>0</v>
      </c>
    </row>
    <row r="285" spans="2:35" s="101" customFormat="1" ht="15" customHeight="1">
      <c r="B285" s="69"/>
      <c r="C285" s="183"/>
      <c r="D285" s="73" t="s">
        <v>45</v>
      </c>
      <c r="E285" s="96"/>
      <c r="F285" s="97">
        <f>SUM(F283:F284)</f>
        <v>535</v>
      </c>
      <c r="G285" s="97">
        <f>SUM(G283:G284)</f>
        <v>229</v>
      </c>
      <c r="H285" s="79">
        <f>SUM(G285/F285)</f>
        <v>0.4280373831775701</v>
      </c>
      <c r="I285" s="98">
        <f>SUM(I283:I284)</f>
        <v>51</v>
      </c>
      <c r="J285" s="99">
        <f>SUM(J283:J284)</f>
        <v>38</v>
      </c>
      <c r="K285" s="76">
        <f>SUM(J285/I285)</f>
        <v>0.7450980392156863</v>
      </c>
      <c r="L285" s="99">
        <f>SUM(L283:L284)</f>
        <v>38</v>
      </c>
      <c r="M285" s="77">
        <f>SUM(L285/I285)</f>
        <v>0.7450980392156863</v>
      </c>
      <c r="N285" s="99">
        <f>SUM(N283:N284)</f>
        <v>9</v>
      </c>
      <c r="O285" s="77">
        <f>SUM(N285/I285)</f>
        <v>0.17647058823529413</v>
      </c>
      <c r="P285" s="99">
        <f>SUM(P283:P284)</f>
        <v>1</v>
      </c>
      <c r="Q285" s="77">
        <f>SUM(P285/N285)</f>
        <v>0.1111111111111111</v>
      </c>
      <c r="R285" s="99">
        <f>SUM(R283:R284)</f>
        <v>0</v>
      </c>
      <c r="S285" s="123">
        <f>SUM(R285/N285)</f>
        <v>0</v>
      </c>
      <c r="T285" s="126"/>
      <c r="U285" s="100">
        <f>SUM(U283:U284)</f>
        <v>1182</v>
      </c>
      <c r="V285" s="77"/>
      <c r="W285" s="100">
        <f>SUM(W283:W284)</f>
        <v>79</v>
      </c>
      <c r="X285" s="77">
        <f t="shared" si="55"/>
        <v>0.06683587140439932</v>
      </c>
      <c r="Y285" s="100">
        <f>SUM(Y283:Y284)</f>
        <v>0</v>
      </c>
      <c r="Z285" s="77">
        <f t="shared" si="56"/>
        <v>0</v>
      </c>
      <c r="AA285" s="100">
        <f>SUM(AA283:AA284)</f>
        <v>247</v>
      </c>
      <c r="AB285" s="77">
        <f t="shared" si="57"/>
        <v>0.2089678510998308</v>
      </c>
      <c r="AC285" s="100">
        <f>SUM(AC283:AC284)</f>
        <v>1</v>
      </c>
      <c r="AD285" s="77">
        <f t="shared" si="58"/>
        <v>0.0008460236886632825</v>
      </c>
      <c r="AE285" s="100">
        <f>SUM(AE283:AE284)</f>
        <v>427</v>
      </c>
      <c r="AF285" s="77">
        <f t="shared" si="59"/>
        <v>0.36125211505922167</v>
      </c>
      <c r="AG285" s="100">
        <f>SUM(AG283:AG284)</f>
        <v>185</v>
      </c>
      <c r="AH285" s="100">
        <f>SUM(AH283:AH284)</f>
        <v>0</v>
      </c>
      <c r="AI285" s="79">
        <f t="shared" si="60"/>
        <v>0</v>
      </c>
    </row>
    <row r="286" spans="2:35" s="9" customFormat="1" ht="11.25">
      <c r="B286" s="52"/>
      <c r="C286" s="186">
        <v>2682</v>
      </c>
      <c r="D286" s="63" t="s">
        <v>299</v>
      </c>
      <c r="E286" s="80" t="s">
        <v>60</v>
      </c>
      <c r="F286" s="81">
        <v>483</v>
      </c>
      <c r="G286" s="81">
        <v>211</v>
      </c>
      <c r="H286" s="29">
        <f>SUM(G286/F286)</f>
        <v>0.43685300207039335</v>
      </c>
      <c r="I286" s="64">
        <v>50</v>
      </c>
      <c r="J286" s="17">
        <v>27</v>
      </c>
      <c r="K286" s="36">
        <f>SUM(J286/I286)</f>
        <v>0.54</v>
      </c>
      <c r="L286" s="17">
        <v>27</v>
      </c>
      <c r="M286" s="15">
        <f>SUM(L286/I286)</f>
        <v>0.54</v>
      </c>
      <c r="N286" s="17">
        <v>2</v>
      </c>
      <c r="O286" s="15">
        <f>SUM(N286/I286)</f>
        <v>0.04</v>
      </c>
      <c r="P286" s="17">
        <v>2</v>
      </c>
      <c r="Q286" s="15">
        <f>SUM(P286/N286)</f>
        <v>1</v>
      </c>
      <c r="R286" s="17">
        <v>0</v>
      </c>
      <c r="S286" s="122">
        <f>SUM(R286/N286)</f>
        <v>0</v>
      </c>
      <c r="T286" s="84" t="s">
        <v>299</v>
      </c>
      <c r="U286" s="16">
        <v>723</v>
      </c>
      <c r="V286" s="163" t="s">
        <v>29</v>
      </c>
      <c r="W286" s="16">
        <v>538</v>
      </c>
      <c r="X286" s="15">
        <f t="shared" si="55"/>
        <v>0.7441217150760719</v>
      </c>
      <c r="Y286" s="16">
        <v>198</v>
      </c>
      <c r="Z286" s="15">
        <f t="shared" si="56"/>
        <v>0.27385892116182575</v>
      </c>
      <c r="AA286" s="16">
        <v>267</v>
      </c>
      <c r="AB286" s="15">
        <f t="shared" si="57"/>
        <v>0.36929460580912865</v>
      </c>
      <c r="AC286" s="16">
        <v>3</v>
      </c>
      <c r="AD286" s="15">
        <f t="shared" si="58"/>
        <v>0.004149377593360996</v>
      </c>
      <c r="AE286" s="16">
        <v>308</v>
      </c>
      <c r="AF286" s="15">
        <f t="shared" si="59"/>
        <v>0.4260027662517289</v>
      </c>
      <c r="AG286" s="16">
        <v>139</v>
      </c>
      <c r="AH286" s="16" t="s">
        <v>105</v>
      </c>
      <c r="AI286" s="29">
        <f t="shared" si="60"/>
        <v>0</v>
      </c>
    </row>
    <row r="287" spans="2:35" s="9" customFormat="1" ht="11.25">
      <c r="B287" s="52"/>
      <c r="C287" s="186"/>
      <c r="D287" s="63"/>
      <c r="E287" s="80"/>
      <c r="F287" s="81"/>
      <c r="G287" s="81"/>
      <c r="H287" s="29"/>
      <c r="I287" s="64"/>
      <c r="J287" s="17"/>
      <c r="K287" s="36"/>
      <c r="L287" s="17"/>
      <c r="M287" s="15"/>
      <c r="N287" s="17"/>
      <c r="O287" s="15"/>
      <c r="P287" s="17"/>
      <c r="Q287" s="15"/>
      <c r="R287" s="17"/>
      <c r="S287" s="122"/>
      <c r="T287" s="84" t="s">
        <v>229</v>
      </c>
      <c r="U287" s="16">
        <v>46</v>
      </c>
      <c r="V287" s="163" t="s">
        <v>31</v>
      </c>
      <c r="W287" s="16">
        <v>41</v>
      </c>
      <c r="X287" s="15">
        <f t="shared" si="55"/>
        <v>0.8913043478260869</v>
      </c>
      <c r="Y287" s="16">
        <v>21</v>
      </c>
      <c r="Z287" s="15">
        <f t="shared" si="56"/>
        <v>0.45652173913043476</v>
      </c>
      <c r="AA287" s="16">
        <v>21</v>
      </c>
      <c r="AB287" s="15">
        <f t="shared" si="57"/>
        <v>0.45652173913043476</v>
      </c>
      <c r="AC287" s="16">
        <v>0</v>
      </c>
      <c r="AD287" s="15">
        <f t="shared" si="58"/>
        <v>0</v>
      </c>
      <c r="AE287" s="16">
        <v>21</v>
      </c>
      <c r="AF287" s="15">
        <f t="shared" si="59"/>
        <v>0.45652173913043476</v>
      </c>
      <c r="AG287" s="16">
        <v>10</v>
      </c>
      <c r="AH287" s="16" t="s">
        <v>105</v>
      </c>
      <c r="AI287" s="29">
        <f t="shared" si="60"/>
        <v>0</v>
      </c>
    </row>
    <row r="288" spans="2:35" s="9" customFormat="1" ht="11.25">
      <c r="B288" s="52"/>
      <c r="C288" s="186"/>
      <c r="D288" s="63"/>
      <c r="E288" s="80"/>
      <c r="F288" s="81"/>
      <c r="G288" s="81"/>
      <c r="H288" s="29"/>
      <c r="I288" s="64"/>
      <c r="J288" s="17"/>
      <c r="K288" s="36"/>
      <c r="L288" s="17"/>
      <c r="M288" s="15"/>
      <c r="N288" s="17"/>
      <c r="O288" s="15"/>
      <c r="P288" s="17"/>
      <c r="Q288" s="15"/>
      <c r="R288" s="17"/>
      <c r="S288" s="122"/>
      <c r="T288" s="84" t="s">
        <v>230</v>
      </c>
      <c r="U288" s="16">
        <v>17</v>
      </c>
      <c r="V288" s="163" t="s">
        <v>31</v>
      </c>
      <c r="W288" s="16">
        <v>12</v>
      </c>
      <c r="X288" s="15">
        <f t="shared" si="55"/>
        <v>0.7058823529411765</v>
      </c>
      <c r="Y288" s="16">
        <v>4</v>
      </c>
      <c r="Z288" s="15">
        <f t="shared" si="56"/>
        <v>0.23529411764705882</v>
      </c>
      <c r="AA288" s="16">
        <v>8</v>
      </c>
      <c r="AB288" s="15">
        <f t="shared" si="57"/>
        <v>0.47058823529411764</v>
      </c>
      <c r="AC288" s="16">
        <v>0</v>
      </c>
      <c r="AD288" s="15">
        <f t="shared" si="58"/>
        <v>0</v>
      </c>
      <c r="AE288" s="16">
        <v>9</v>
      </c>
      <c r="AF288" s="15">
        <f t="shared" si="59"/>
        <v>0.5294117647058824</v>
      </c>
      <c r="AG288" s="16">
        <v>3</v>
      </c>
      <c r="AH288" s="16" t="s">
        <v>105</v>
      </c>
      <c r="AI288" s="29">
        <f t="shared" si="60"/>
        <v>0</v>
      </c>
    </row>
    <row r="289" spans="2:35" s="9" customFormat="1" ht="11.25">
      <c r="B289" s="52"/>
      <c r="C289" s="186"/>
      <c r="D289" s="63"/>
      <c r="E289" s="80"/>
      <c r="F289" s="81"/>
      <c r="G289" s="81"/>
      <c r="H289" s="29"/>
      <c r="I289" s="64"/>
      <c r="J289" s="17"/>
      <c r="K289" s="36"/>
      <c r="L289" s="17"/>
      <c r="M289" s="15"/>
      <c r="N289" s="17"/>
      <c r="O289" s="15"/>
      <c r="P289" s="17"/>
      <c r="Q289" s="15"/>
      <c r="R289" s="17"/>
      <c r="S289" s="122"/>
      <c r="T289" s="84" t="s">
        <v>231</v>
      </c>
      <c r="U289" s="16">
        <v>54</v>
      </c>
      <c r="V289" s="163" t="s">
        <v>31</v>
      </c>
      <c r="W289" s="16">
        <v>40</v>
      </c>
      <c r="X289" s="15">
        <f t="shared" si="55"/>
        <v>0.7407407407407407</v>
      </c>
      <c r="Y289" s="16">
        <v>22</v>
      </c>
      <c r="Z289" s="15">
        <f t="shared" si="56"/>
        <v>0.4074074074074074</v>
      </c>
      <c r="AA289" s="16">
        <v>20</v>
      </c>
      <c r="AB289" s="15">
        <f t="shared" si="57"/>
        <v>0.37037037037037035</v>
      </c>
      <c r="AC289" s="16">
        <v>0</v>
      </c>
      <c r="AD289" s="15">
        <f t="shared" si="58"/>
        <v>0</v>
      </c>
      <c r="AE289" s="16">
        <v>22</v>
      </c>
      <c r="AF289" s="15">
        <f t="shared" si="59"/>
        <v>0.4074074074074074</v>
      </c>
      <c r="AG289" s="16">
        <v>8</v>
      </c>
      <c r="AH289" s="16" t="s">
        <v>105</v>
      </c>
      <c r="AI289" s="29">
        <f t="shared" si="60"/>
        <v>0</v>
      </c>
    </row>
    <row r="290" spans="2:35" s="101" customFormat="1" ht="15" customHeight="1">
      <c r="B290" s="69"/>
      <c r="C290" s="183"/>
      <c r="D290" s="73" t="s">
        <v>45</v>
      </c>
      <c r="E290" s="96"/>
      <c r="F290" s="97">
        <f>SUM(F286:F289)</f>
        <v>483</v>
      </c>
      <c r="G290" s="97">
        <f>SUM(G286:G289)</f>
        <v>211</v>
      </c>
      <c r="H290" s="79">
        <f>SUM(G290/F290)</f>
        <v>0.43685300207039335</v>
      </c>
      <c r="I290" s="98">
        <f>SUM(I286:I289)</f>
        <v>50</v>
      </c>
      <c r="J290" s="99">
        <f>SUM(J286:J289)</f>
        <v>27</v>
      </c>
      <c r="K290" s="76">
        <f>SUM(J290/I290)</f>
        <v>0.54</v>
      </c>
      <c r="L290" s="99">
        <f>SUM(L286:L289)</f>
        <v>27</v>
      </c>
      <c r="M290" s="77">
        <f>SUM(L290/I290)</f>
        <v>0.54</v>
      </c>
      <c r="N290" s="99">
        <f>SUM(N286:N289)</f>
        <v>2</v>
      </c>
      <c r="O290" s="77">
        <f>SUM(N290/I290)</f>
        <v>0.04</v>
      </c>
      <c r="P290" s="99">
        <f>SUM(P286:P289)</f>
        <v>2</v>
      </c>
      <c r="Q290" s="77">
        <f>SUM(P290/N290)</f>
        <v>1</v>
      </c>
      <c r="R290" s="99">
        <f>SUM(R286:R289)</f>
        <v>0</v>
      </c>
      <c r="S290" s="123">
        <f>SUM(R290/N290)</f>
        <v>0</v>
      </c>
      <c r="T290" s="126"/>
      <c r="U290" s="100">
        <f>SUM(U286:U289)</f>
        <v>840</v>
      </c>
      <c r="V290" s="77"/>
      <c r="W290" s="100">
        <f>SUM(W286:W289)</f>
        <v>631</v>
      </c>
      <c r="X290" s="77">
        <f t="shared" si="55"/>
        <v>0.7511904761904762</v>
      </c>
      <c r="Y290" s="100">
        <f>SUM(Y286:Y289)</f>
        <v>245</v>
      </c>
      <c r="Z290" s="77">
        <f t="shared" si="56"/>
        <v>0.2916666666666667</v>
      </c>
      <c r="AA290" s="100">
        <f>SUM(AA286:AA289)</f>
        <v>316</v>
      </c>
      <c r="AB290" s="77">
        <f t="shared" si="57"/>
        <v>0.3761904761904762</v>
      </c>
      <c r="AC290" s="100">
        <f>SUM(AC286:AC289)</f>
        <v>3</v>
      </c>
      <c r="AD290" s="77">
        <f t="shared" si="58"/>
        <v>0.0035714285714285713</v>
      </c>
      <c r="AE290" s="100">
        <f>SUM(AE286:AE289)</f>
        <v>360</v>
      </c>
      <c r="AF290" s="77">
        <f t="shared" si="59"/>
        <v>0.42857142857142855</v>
      </c>
      <c r="AG290" s="100">
        <f>SUM(AG286:AG289)</f>
        <v>160</v>
      </c>
      <c r="AH290" s="100">
        <f>SUM(AH286:AH289)</f>
        <v>0</v>
      </c>
      <c r="AI290" s="79">
        <f t="shared" si="60"/>
        <v>0</v>
      </c>
    </row>
    <row r="291" spans="2:35" s="9" customFormat="1" ht="11.25">
      <c r="B291" s="52"/>
      <c r="C291" s="186">
        <v>2683</v>
      </c>
      <c r="D291" s="63" t="s">
        <v>37</v>
      </c>
      <c r="E291" s="80" t="s">
        <v>60</v>
      </c>
      <c r="F291" s="81">
        <v>282</v>
      </c>
      <c r="G291" s="81">
        <v>158</v>
      </c>
      <c r="H291" s="29">
        <f>SUM(G291/F291)</f>
        <v>0.5602836879432624</v>
      </c>
      <c r="I291" s="64">
        <v>50</v>
      </c>
      <c r="J291" s="17">
        <v>35</v>
      </c>
      <c r="K291" s="36">
        <f>SUM(J291/I291)</f>
        <v>0.7</v>
      </c>
      <c r="L291" s="17">
        <v>33</v>
      </c>
      <c r="M291" s="15">
        <f>SUM(L291/I291)</f>
        <v>0.66</v>
      </c>
      <c r="N291" s="17">
        <v>14</v>
      </c>
      <c r="O291" s="15">
        <f>SUM(N291/I291)</f>
        <v>0.28</v>
      </c>
      <c r="P291" s="17">
        <v>0</v>
      </c>
      <c r="Q291" s="15">
        <f>SUM(P291/N291)</f>
        <v>0</v>
      </c>
      <c r="R291" s="17">
        <v>0</v>
      </c>
      <c r="S291" s="122">
        <f>SUM(R291/N291)</f>
        <v>0</v>
      </c>
      <c r="T291" s="84" t="s">
        <v>37</v>
      </c>
      <c r="U291" s="16">
        <v>317</v>
      </c>
      <c r="V291" s="163" t="s">
        <v>31</v>
      </c>
      <c r="W291" s="16">
        <v>279</v>
      </c>
      <c r="X291" s="15">
        <f t="shared" si="55"/>
        <v>0.8801261829652997</v>
      </c>
      <c r="Y291" s="16">
        <v>181</v>
      </c>
      <c r="Z291" s="15">
        <f t="shared" si="56"/>
        <v>0.5709779179810726</v>
      </c>
      <c r="AA291" s="16">
        <v>122</v>
      </c>
      <c r="AB291" s="15">
        <f t="shared" si="57"/>
        <v>0.38485804416403785</v>
      </c>
      <c r="AC291" s="16">
        <v>9</v>
      </c>
      <c r="AD291" s="15">
        <f t="shared" si="58"/>
        <v>0.028391167192429023</v>
      </c>
      <c r="AE291" s="16">
        <v>171</v>
      </c>
      <c r="AF291" s="15">
        <f t="shared" si="59"/>
        <v>0.5394321766561514</v>
      </c>
      <c r="AG291" s="16">
        <v>66</v>
      </c>
      <c r="AH291" s="16">
        <v>2</v>
      </c>
      <c r="AI291" s="29">
        <f t="shared" si="60"/>
        <v>0.030303030303030304</v>
      </c>
    </row>
    <row r="292" spans="2:35" s="9" customFormat="1" ht="11.25">
      <c r="B292" s="52"/>
      <c r="C292" s="186"/>
      <c r="D292" s="63"/>
      <c r="E292" s="80"/>
      <c r="F292" s="81"/>
      <c r="G292" s="81"/>
      <c r="H292" s="29"/>
      <c r="I292" s="64"/>
      <c r="J292" s="17"/>
      <c r="K292" s="36"/>
      <c r="L292" s="17"/>
      <c r="M292" s="15"/>
      <c r="N292" s="17"/>
      <c r="O292" s="15"/>
      <c r="P292" s="17"/>
      <c r="Q292" s="15"/>
      <c r="R292" s="17"/>
      <c r="S292" s="122"/>
      <c r="T292" s="84" t="s">
        <v>232</v>
      </c>
      <c r="U292" s="16">
        <v>28</v>
      </c>
      <c r="V292" s="163" t="s">
        <v>29</v>
      </c>
      <c r="W292" s="16">
        <v>19</v>
      </c>
      <c r="X292" s="15">
        <f t="shared" si="55"/>
        <v>0.6785714285714286</v>
      </c>
      <c r="Y292" s="16">
        <v>8</v>
      </c>
      <c r="Z292" s="15">
        <f t="shared" si="56"/>
        <v>0.2857142857142857</v>
      </c>
      <c r="AA292" s="16">
        <v>13</v>
      </c>
      <c r="AB292" s="15">
        <f t="shared" si="57"/>
        <v>0.4642857142857143</v>
      </c>
      <c r="AC292" s="16">
        <v>0</v>
      </c>
      <c r="AD292" s="15">
        <f t="shared" si="58"/>
        <v>0</v>
      </c>
      <c r="AE292" s="16">
        <v>12</v>
      </c>
      <c r="AF292" s="15">
        <f t="shared" si="59"/>
        <v>0.42857142857142855</v>
      </c>
      <c r="AG292" s="16">
        <v>4</v>
      </c>
      <c r="AH292" s="16" t="s">
        <v>105</v>
      </c>
      <c r="AI292" s="29">
        <f t="shared" si="60"/>
        <v>0</v>
      </c>
    </row>
    <row r="293" spans="2:35" s="9" customFormat="1" ht="11.25">
      <c r="B293" s="52"/>
      <c r="C293" s="186"/>
      <c r="D293" s="63"/>
      <c r="E293" s="80"/>
      <c r="F293" s="81"/>
      <c r="G293" s="81"/>
      <c r="H293" s="29"/>
      <c r="I293" s="64"/>
      <c r="J293" s="17"/>
      <c r="K293" s="36"/>
      <c r="L293" s="17"/>
      <c r="M293" s="15"/>
      <c r="N293" s="17"/>
      <c r="O293" s="15"/>
      <c r="P293" s="17"/>
      <c r="Q293" s="15"/>
      <c r="R293" s="17"/>
      <c r="S293" s="122"/>
      <c r="T293" s="84" t="s">
        <v>233</v>
      </c>
      <c r="U293" s="16"/>
      <c r="V293" s="163" t="s">
        <v>31</v>
      </c>
      <c r="W293" s="16"/>
      <c r="X293" s="15"/>
      <c r="Y293" s="16"/>
      <c r="Z293" s="15"/>
      <c r="AA293" s="71"/>
      <c r="AB293" s="15"/>
      <c r="AC293" s="16"/>
      <c r="AD293" s="15"/>
      <c r="AE293" s="71"/>
      <c r="AF293" s="15"/>
      <c r="AG293" s="16"/>
      <c r="AH293" s="71"/>
      <c r="AI293" s="29"/>
    </row>
    <row r="294" spans="2:35" s="9" customFormat="1" ht="11.25">
      <c r="B294" s="52"/>
      <c r="C294" s="186"/>
      <c r="D294" s="63"/>
      <c r="E294" s="80"/>
      <c r="F294" s="81"/>
      <c r="G294" s="81"/>
      <c r="H294" s="29"/>
      <c r="I294" s="64"/>
      <c r="J294" s="17"/>
      <c r="K294" s="36"/>
      <c r="L294" s="17"/>
      <c r="M294" s="15"/>
      <c r="N294" s="17"/>
      <c r="O294" s="15"/>
      <c r="P294" s="17"/>
      <c r="Q294" s="15"/>
      <c r="R294" s="17"/>
      <c r="S294" s="122"/>
      <c r="T294" s="84" t="s">
        <v>234</v>
      </c>
      <c r="U294" s="16">
        <v>38</v>
      </c>
      <c r="V294" s="163" t="s">
        <v>31</v>
      </c>
      <c r="W294" s="16">
        <v>26</v>
      </c>
      <c r="X294" s="15">
        <f t="shared" si="55"/>
        <v>0.6842105263157895</v>
      </c>
      <c r="Y294" s="16">
        <v>21</v>
      </c>
      <c r="Z294" s="15">
        <f t="shared" si="56"/>
        <v>0.5526315789473685</v>
      </c>
      <c r="AA294" s="16">
        <v>15</v>
      </c>
      <c r="AB294" s="15">
        <f t="shared" si="57"/>
        <v>0.39473684210526316</v>
      </c>
      <c r="AC294" s="16">
        <v>0</v>
      </c>
      <c r="AD294" s="15">
        <f t="shared" si="58"/>
        <v>0</v>
      </c>
      <c r="AE294" s="16">
        <v>14</v>
      </c>
      <c r="AF294" s="15">
        <f t="shared" si="59"/>
        <v>0.3684210526315789</v>
      </c>
      <c r="AG294" s="16">
        <v>6</v>
      </c>
      <c r="AH294" s="16" t="s">
        <v>105</v>
      </c>
      <c r="AI294" s="29">
        <f t="shared" si="60"/>
        <v>0</v>
      </c>
    </row>
    <row r="295" spans="2:35" s="9" customFormat="1" ht="11.25">
      <c r="B295" s="52"/>
      <c r="C295" s="186"/>
      <c r="D295" s="63"/>
      <c r="E295" s="80"/>
      <c r="F295" s="81"/>
      <c r="G295" s="81"/>
      <c r="H295" s="29"/>
      <c r="I295" s="64"/>
      <c r="J295" s="17"/>
      <c r="K295" s="36"/>
      <c r="L295" s="17"/>
      <c r="M295" s="15"/>
      <c r="N295" s="17"/>
      <c r="O295" s="15"/>
      <c r="P295" s="17"/>
      <c r="Q295" s="15"/>
      <c r="R295" s="17"/>
      <c r="S295" s="122"/>
      <c r="T295" s="84" t="s">
        <v>235</v>
      </c>
      <c r="U295" s="16">
        <v>10</v>
      </c>
      <c r="V295" s="163" t="s">
        <v>31</v>
      </c>
      <c r="W295" s="16">
        <v>8</v>
      </c>
      <c r="X295" s="15">
        <f t="shared" si="55"/>
        <v>0.8</v>
      </c>
      <c r="Y295" s="16">
        <v>3</v>
      </c>
      <c r="Z295" s="15">
        <f t="shared" si="56"/>
        <v>0.3</v>
      </c>
      <c r="AA295" s="16">
        <v>6</v>
      </c>
      <c r="AB295" s="15">
        <f t="shared" si="57"/>
        <v>0.6</v>
      </c>
      <c r="AC295" s="16">
        <v>1</v>
      </c>
      <c r="AD295" s="15">
        <f t="shared" si="58"/>
        <v>0.1</v>
      </c>
      <c r="AE295" s="16">
        <v>6</v>
      </c>
      <c r="AF295" s="15">
        <f t="shared" si="59"/>
        <v>0.6</v>
      </c>
      <c r="AG295" s="16">
        <v>3</v>
      </c>
      <c r="AH295" s="16" t="s">
        <v>105</v>
      </c>
      <c r="AI295" s="29">
        <f t="shared" si="60"/>
        <v>0</v>
      </c>
    </row>
    <row r="296" spans="2:35" s="9" customFormat="1" ht="11.25">
      <c r="B296" s="52"/>
      <c r="C296" s="186"/>
      <c r="D296" s="63"/>
      <c r="E296" s="80"/>
      <c r="F296" s="81"/>
      <c r="G296" s="81"/>
      <c r="H296" s="29"/>
      <c r="I296" s="64"/>
      <c r="J296" s="17"/>
      <c r="K296" s="36"/>
      <c r="L296" s="17"/>
      <c r="M296" s="15"/>
      <c r="N296" s="17"/>
      <c r="O296" s="15"/>
      <c r="P296" s="17"/>
      <c r="Q296" s="15"/>
      <c r="R296" s="17"/>
      <c r="S296" s="122"/>
      <c r="T296" s="84" t="s">
        <v>236</v>
      </c>
      <c r="U296" s="16">
        <v>24</v>
      </c>
      <c r="V296" s="163" t="s">
        <v>31</v>
      </c>
      <c r="W296" s="16">
        <v>17</v>
      </c>
      <c r="X296" s="15">
        <f t="shared" si="55"/>
        <v>0.7083333333333334</v>
      </c>
      <c r="Y296" s="16">
        <v>7</v>
      </c>
      <c r="Z296" s="15">
        <f t="shared" si="56"/>
        <v>0.2916666666666667</v>
      </c>
      <c r="AA296" s="16">
        <v>12</v>
      </c>
      <c r="AB296" s="15">
        <f t="shared" si="57"/>
        <v>0.5</v>
      </c>
      <c r="AC296" s="16">
        <v>0</v>
      </c>
      <c r="AD296" s="15">
        <f t="shared" si="58"/>
        <v>0</v>
      </c>
      <c r="AE296" s="16">
        <v>11</v>
      </c>
      <c r="AF296" s="15">
        <f t="shared" si="59"/>
        <v>0.4583333333333333</v>
      </c>
      <c r="AG296" s="16">
        <v>5</v>
      </c>
      <c r="AH296" s="16" t="s">
        <v>105</v>
      </c>
      <c r="AI296" s="29">
        <f t="shared" si="60"/>
        <v>0</v>
      </c>
    </row>
    <row r="297" spans="2:35" s="9" customFormat="1" ht="11.25">
      <c r="B297" s="52"/>
      <c r="C297" s="186"/>
      <c r="D297" s="63"/>
      <c r="E297" s="80"/>
      <c r="F297" s="81"/>
      <c r="G297" s="81"/>
      <c r="H297" s="29"/>
      <c r="I297" s="64"/>
      <c r="J297" s="17"/>
      <c r="K297" s="36"/>
      <c r="L297" s="17"/>
      <c r="M297" s="15"/>
      <c r="N297" s="17"/>
      <c r="O297" s="15"/>
      <c r="P297" s="17"/>
      <c r="Q297" s="15"/>
      <c r="R297" s="17"/>
      <c r="S297" s="122"/>
      <c r="T297" s="84" t="s">
        <v>237</v>
      </c>
      <c r="U297" s="16">
        <v>24</v>
      </c>
      <c r="V297" s="163" t="s">
        <v>31</v>
      </c>
      <c r="W297" s="16">
        <v>20</v>
      </c>
      <c r="X297" s="15">
        <f t="shared" si="55"/>
        <v>0.8333333333333334</v>
      </c>
      <c r="Y297" s="16">
        <v>18</v>
      </c>
      <c r="Z297" s="15">
        <f t="shared" si="56"/>
        <v>0.75</v>
      </c>
      <c r="AA297" s="16">
        <v>10</v>
      </c>
      <c r="AB297" s="15">
        <f t="shared" si="57"/>
        <v>0.4166666666666667</v>
      </c>
      <c r="AC297" s="16">
        <v>0</v>
      </c>
      <c r="AD297" s="15">
        <f t="shared" si="58"/>
        <v>0</v>
      </c>
      <c r="AE297" s="16">
        <v>8</v>
      </c>
      <c r="AF297" s="15">
        <f t="shared" si="59"/>
        <v>0.3333333333333333</v>
      </c>
      <c r="AG297" s="16">
        <v>3</v>
      </c>
      <c r="AH297" s="16" t="s">
        <v>105</v>
      </c>
      <c r="AI297" s="29">
        <f t="shared" si="60"/>
        <v>0</v>
      </c>
    </row>
    <row r="298" spans="2:35" s="101" customFormat="1" ht="15" customHeight="1">
      <c r="B298" s="69"/>
      <c r="C298" s="183"/>
      <c r="D298" s="73" t="s">
        <v>45</v>
      </c>
      <c r="E298" s="96"/>
      <c r="F298" s="97">
        <f>SUM(F291:F297)</f>
        <v>282</v>
      </c>
      <c r="G298" s="97">
        <f>SUM(G291:G297)</f>
        <v>158</v>
      </c>
      <c r="H298" s="79">
        <f>SUM(G298/F298)</f>
        <v>0.5602836879432624</v>
      </c>
      <c r="I298" s="98">
        <f>SUM(I291:I297)</f>
        <v>50</v>
      </c>
      <c r="J298" s="99">
        <f>SUM(J291:J297)</f>
        <v>35</v>
      </c>
      <c r="K298" s="76">
        <f>SUM(J298/I298)</f>
        <v>0.7</v>
      </c>
      <c r="L298" s="99">
        <f>SUM(L291:L297)</f>
        <v>33</v>
      </c>
      <c r="M298" s="77">
        <f>SUM(L298/I298)</f>
        <v>0.66</v>
      </c>
      <c r="N298" s="99">
        <f>SUM(N291:N297)</f>
        <v>14</v>
      </c>
      <c r="O298" s="77">
        <f>SUM(N298/I298)</f>
        <v>0.28</v>
      </c>
      <c r="P298" s="99">
        <f>SUM(P291:P297)</f>
        <v>0</v>
      </c>
      <c r="Q298" s="77">
        <f>SUM(P298/N298)</f>
        <v>0</v>
      </c>
      <c r="R298" s="99">
        <f>SUM(R291:R297)</f>
        <v>0</v>
      </c>
      <c r="S298" s="123">
        <f>SUM(R298/N298)</f>
        <v>0</v>
      </c>
      <c r="T298" s="126"/>
      <c r="U298" s="100">
        <f>SUM(U291:U297)</f>
        <v>441</v>
      </c>
      <c r="V298" s="77"/>
      <c r="W298" s="100">
        <f>SUM(W291:W297)</f>
        <v>369</v>
      </c>
      <c r="X298" s="77">
        <f t="shared" si="55"/>
        <v>0.8367346938775511</v>
      </c>
      <c r="Y298" s="100">
        <f>SUM(Y291:Y297)</f>
        <v>238</v>
      </c>
      <c r="Z298" s="77">
        <f t="shared" si="56"/>
        <v>0.5396825396825397</v>
      </c>
      <c r="AA298" s="100">
        <f>SUM(AA291:AA297)</f>
        <v>178</v>
      </c>
      <c r="AB298" s="77">
        <f t="shared" si="57"/>
        <v>0.4036281179138322</v>
      </c>
      <c r="AC298" s="100">
        <f>SUM(AC291:AC297)</f>
        <v>10</v>
      </c>
      <c r="AD298" s="77">
        <f t="shared" si="58"/>
        <v>0.022675736961451247</v>
      </c>
      <c r="AE298" s="100">
        <f>SUM(AE291:AE297)</f>
        <v>222</v>
      </c>
      <c r="AF298" s="77">
        <f t="shared" si="59"/>
        <v>0.5034013605442177</v>
      </c>
      <c r="AG298" s="100">
        <f>SUM(AG291:AG297)</f>
        <v>87</v>
      </c>
      <c r="AH298" s="100">
        <f>SUM(AH291:AH297)</f>
        <v>2</v>
      </c>
      <c r="AI298" s="79">
        <f t="shared" si="60"/>
        <v>0.022988505747126436</v>
      </c>
    </row>
    <row r="299" spans="2:35" s="9" customFormat="1" ht="11.25">
      <c r="B299" s="52"/>
      <c r="C299" s="186">
        <v>2684</v>
      </c>
      <c r="D299" s="63" t="s">
        <v>238</v>
      </c>
      <c r="E299" s="80" t="s">
        <v>60</v>
      </c>
      <c r="F299" s="81">
        <v>478</v>
      </c>
      <c r="G299" s="81">
        <v>260</v>
      </c>
      <c r="H299" s="29">
        <f>SUM(G299/F299)</f>
        <v>0.5439330543933054</v>
      </c>
      <c r="I299" s="64">
        <v>50</v>
      </c>
      <c r="J299" s="17">
        <v>30</v>
      </c>
      <c r="K299" s="36">
        <f>SUM(J299/I299)</f>
        <v>0.6</v>
      </c>
      <c r="L299" s="17">
        <v>30</v>
      </c>
      <c r="M299" s="15">
        <f>SUM(L299/I299)</f>
        <v>0.6</v>
      </c>
      <c r="N299" s="17">
        <v>14</v>
      </c>
      <c r="O299" s="15">
        <f>SUM(N299/I299)</f>
        <v>0.28</v>
      </c>
      <c r="P299" s="17">
        <v>1</v>
      </c>
      <c r="Q299" s="15">
        <f>SUM(P299/N299)</f>
        <v>0.07142857142857142</v>
      </c>
      <c r="R299" s="17">
        <v>0</v>
      </c>
      <c r="S299" s="122">
        <f>SUM(R299/N299)</f>
        <v>0</v>
      </c>
      <c r="T299" s="84" t="s">
        <v>238</v>
      </c>
      <c r="U299" s="16">
        <v>317</v>
      </c>
      <c r="V299" s="163" t="s">
        <v>31</v>
      </c>
      <c r="W299" s="16">
        <v>269</v>
      </c>
      <c r="X299" s="15">
        <f t="shared" si="55"/>
        <v>0.8485804416403786</v>
      </c>
      <c r="Y299" s="16">
        <v>192</v>
      </c>
      <c r="Z299" s="15">
        <f t="shared" si="56"/>
        <v>0.6056782334384858</v>
      </c>
      <c r="AA299" s="16">
        <v>131</v>
      </c>
      <c r="AB299" s="15">
        <f t="shared" si="57"/>
        <v>0.41324921135646686</v>
      </c>
      <c r="AC299" s="16">
        <v>119</v>
      </c>
      <c r="AD299" s="15">
        <f t="shared" si="58"/>
        <v>0.3753943217665615</v>
      </c>
      <c r="AE299" s="16">
        <v>181</v>
      </c>
      <c r="AF299" s="15">
        <f t="shared" si="59"/>
        <v>0.5709779179810726</v>
      </c>
      <c r="AG299" s="16">
        <v>71</v>
      </c>
      <c r="AH299" s="16">
        <v>3</v>
      </c>
      <c r="AI299" s="29">
        <f t="shared" si="60"/>
        <v>0.04225352112676056</v>
      </c>
    </row>
    <row r="300" spans="2:35" s="9" customFormat="1" ht="11.25">
      <c r="B300" s="52"/>
      <c r="C300" s="186"/>
      <c r="D300" s="63"/>
      <c r="E300" s="80"/>
      <c r="F300" s="81"/>
      <c r="G300" s="81"/>
      <c r="H300" s="29"/>
      <c r="I300" s="64"/>
      <c r="J300" s="17"/>
      <c r="K300" s="36"/>
      <c r="L300" s="17"/>
      <c r="M300" s="15"/>
      <c r="N300" s="17"/>
      <c r="O300" s="15"/>
      <c r="P300" s="17"/>
      <c r="Q300" s="15"/>
      <c r="R300" s="17"/>
      <c r="S300" s="122"/>
      <c r="T300" s="84" t="s">
        <v>56</v>
      </c>
      <c r="U300" s="16">
        <v>187</v>
      </c>
      <c r="V300" s="163" t="s">
        <v>31</v>
      </c>
      <c r="W300" s="16">
        <v>163</v>
      </c>
      <c r="X300" s="15">
        <f t="shared" si="55"/>
        <v>0.8716577540106952</v>
      </c>
      <c r="Y300" s="16">
        <v>126</v>
      </c>
      <c r="Z300" s="15">
        <f t="shared" si="56"/>
        <v>0.6737967914438503</v>
      </c>
      <c r="AA300" s="16">
        <v>81</v>
      </c>
      <c r="AB300" s="15">
        <f t="shared" si="57"/>
        <v>0.43315508021390375</v>
      </c>
      <c r="AC300" s="16">
        <v>57</v>
      </c>
      <c r="AD300" s="15">
        <f t="shared" si="58"/>
        <v>0.3048128342245989</v>
      </c>
      <c r="AE300" s="16">
        <v>91</v>
      </c>
      <c r="AF300" s="15">
        <f t="shared" si="59"/>
        <v>0.48663101604278075</v>
      </c>
      <c r="AG300" s="16">
        <v>36</v>
      </c>
      <c r="AH300" s="16" t="s">
        <v>114</v>
      </c>
      <c r="AI300" s="29">
        <f t="shared" si="60"/>
        <v>0.05555555555555555</v>
      </c>
    </row>
    <row r="301" spans="2:35" s="9" customFormat="1" ht="11.25">
      <c r="B301" s="52"/>
      <c r="C301" s="186"/>
      <c r="D301" s="63"/>
      <c r="E301" s="80"/>
      <c r="F301" s="81"/>
      <c r="G301" s="81"/>
      <c r="H301" s="29"/>
      <c r="I301" s="64"/>
      <c r="J301" s="17"/>
      <c r="K301" s="36"/>
      <c r="L301" s="17"/>
      <c r="M301" s="15"/>
      <c r="N301" s="17"/>
      <c r="O301" s="15"/>
      <c r="P301" s="17"/>
      <c r="Q301" s="15"/>
      <c r="R301" s="17"/>
      <c r="S301" s="122"/>
      <c r="T301" s="84" t="s">
        <v>47</v>
      </c>
      <c r="U301" s="16">
        <v>108</v>
      </c>
      <c r="V301" s="163" t="s">
        <v>31</v>
      </c>
      <c r="W301" s="16">
        <v>94</v>
      </c>
      <c r="X301" s="15">
        <f t="shared" si="55"/>
        <v>0.8703703703703703</v>
      </c>
      <c r="Y301" s="16">
        <v>91</v>
      </c>
      <c r="Z301" s="15">
        <f t="shared" si="56"/>
        <v>0.8425925925925926</v>
      </c>
      <c r="AA301" s="16">
        <v>62</v>
      </c>
      <c r="AB301" s="15">
        <f t="shared" si="57"/>
        <v>0.5740740740740741</v>
      </c>
      <c r="AC301" s="16">
        <v>37</v>
      </c>
      <c r="AD301" s="15">
        <f t="shared" si="58"/>
        <v>0.3425925925925926</v>
      </c>
      <c r="AE301" s="16">
        <v>62</v>
      </c>
      <c r="AF301" s="15">
        <f t="shared" si="59"/>
        <v>0.5740740740740741</v>
      </c>
      <c r="AG301" s="16">
        <v>29</v>
      </c>
      <c r="AH301" s="16" t="s">
        <v>105</v>
      </c>
      <c r="AI301" s="29">
        <f t="shared" si="60"/>
        <v>0</v>
      </c>
    </row>
    <row r="302" spans="2:35" s="9" customFormat="1" ht="11.25">
      <c r="B302" s="52"/>
      <c r="C302" s="186"/>
      <c r="D302" s="63"/>
      <c r="E302" s="80"/>
      <c r="F302" s="81"/>
      <c r="G302" s="81"/>
      <c r="H302" s="29"/>
      <c r="I302" s="64"/>
      <c r="J302" s="17"/>
      <c r="K302" s="36"/>
      <c r="L302" s="17"/>
      <c r="M302" s="15"/>
      <c r="N302" s="17"/>
      <c r="O302" s="15"/>
      <c r="P302" s="17"/>
      <c r="Q302" s="15"/>
      <c r="R302" s="17"/>
      <c r="S302" s="122"/>
      <c r="T302" s="84" t="s">
        <v>239</v>
      </c>
      <c r="U302" s="16">
        <v>10</v>
      </c>
      <c r="V302" s="163" t="s">
        <v>31</v>
      </c>
      <c r="W302" s="16">
        <v>10</v>
      </c>
      <c r="X302" s="15">
        <f t="shared" si="55"/>
        <v>1</v>
      </c>
      <c r="Y302" s="16">
        <v>6</v>
      </c>
      <c r="Z302" s="15">
        <f t="shared" si="56"/>
        <v>0.6</v>
      </c>
      <c r="AA302" s="16">
        <v>5</v>
      </c>
      <c r="AB302" s="15">
        <f t="shared" si="57"/>
        <v>0.5</v>
      </c>
      <c r="AC302" s="16">
        <v>4</v>
      </c>
      <c r="AD302" s="15">
        <f t="shared" si="58"/>
        <v>0.4</v>
      </c>
      <c r="AE302" s="16">
        <v>5</v>
      </c>
      <c r="AF302" s="15">
        <f t="shared" si="59"/>
        <v>0.5</v>
      </c>
      <c r="AG302" s="16">
        <v>3</v>
      </c>
      <c r="AH302" s="16" t="s">
        <v>105</v>
      </c>
      <c r="AI302" s="29">
        <f t="shared" si="60"/>
        <v>0</v>
      </c>
    </row>
    <row r="303" spans="2:35" s="9" customFormat="1" ht="11.25">
      <c r="B303" s="52"/>
      <c r="C303" s="186"/>
      <c r="D303" s="63"/>
      <c r="E303" s="80"/>
      <c r="F303" s="81"/>
      <c r="G303" s="81"/>
      <c r="H303" s="29"/>
      <c r="I303" s="64"/>
      <c r="J303" s="17"/>
      <c r="K303" s="36"/>
      <c r="L303" s="17"/>
      <c r="M303" s="15"/>
      <c r="N303" s="17"/>
      <c r="O303" s="15"/>
      <c r="P303" s="17"/>
      <c r="Q303" s="15"/>
      <c r="R303" s="17"/>
      <c r="S303" s="122"/>
      <c r="T303" s="84" t="s">
        <v>57</v>
      </c>
      <c r="U303" s="16">
        <v>37</v>
      </c>
      <c r="V303" s="163" t="s">
        <v>31</v>
      </c>
      <c r="W303" s="16">
        <v>8</v>
      </c>
      <c r="X303" s="15">
        <f t="shared" si="55"/>
        <v>0.21621621621621623</v>
      </c>
      <c r="Y303" s="16">
        <v>7</v>
      </c>
      <c r="Z303" s="15">
        <f t="shared" si="56"/>
        <v>0.1891891891891892</v>
      </c>
      <c r="AA303" s="16">
        <v>15</v>
      </c>
      <c r="AB303" s="15">
        <f t="shared" si="57"/>
        <v>0.40540540540540543</v>
      </c>
      <c r="AC303" s="16">
        <v>0</v>
      </c>
      <c r="AD303" s="15">
        <f t="shared" si="58"/>
        <v>0</v>
      </c>
      <c r="AE303" s="16">
        <v>20</v>
      </c>
      <c r="AF303" s="15">
        <f t="shared" si="59"/>
        <v>0.5405405405405406</v>
      </c>
      <c r="AG303" s="16" t="s">
        <v>120</v>
      </c>
      <c r="AH303" s="16" t="s">
        <v>105</v>
      </c>
      <c r="AI303" s="29">
        <f t="shared" si="60"/>
        <v>0</v>
      </c>
    </row>
    <row r="304" spans="2:35" s="9" customFormat="1" ht="11.25">
      <c r="B304" s="52"/>
      <c r="C304" s="186"/>
      <c r="D304" s="63"/>
      <c r="E304" s="80"/>
      <c r="F304" s="81"/>
      <c r="G304" s="81"/>
      <c r="H304" s="29"/>
      <c r="I304" s="64"/>
      <c r="J304" s="17"/>
      <c r="K304" s="36"/>
      <c r="L304" s="17"/>
      <c r="M304" s="15"/>
      <c r="N304" s="17"/>
      <c r="O304" s="15"/>
      <c r="P304" s="17"/>
      <c r="Q304" s="15"/>
      <c r="R304" s="17"/>
      <c r="S304" s="122"/>
      <c r="T304" s="84" t="s">
        <v>240</v>
      </c>
      <c r="U304" s="16">
        <v>110</v>
      </c>
      <c r="V304" s="163" t="s">
        <v>31</v>
      </c>
      <c r="W304" s="16">
        <v>90</v>
      </c>
      <c r="X304" s="15">
        <f t="shared" si="55"/>
        <v>0.8181818181818182</v>
      </c>
      <c r="Y304" s="16">
        <v>85</v>
      </c>
      <c r="Z304" s="15">
        <f t="shared" si="56"/>
        <v>0.7727272727272727</v>
      </c>
      <c r="AA304" s="16">
        <v>56</v>
      </c>
      <c r="AB304" s="15">
        <f t="shared" si="57"/>
        <v>0.509090909090909</v>
      </c>
      <c r="AC304" s="16">
        <v>1</v>
      </c>
      <c r="AD304" s="15">
        <f t="shared" si="58"/>
        <v>0.00909090909090909</v>
      </c>
      <c r="AE304" s="16">
        <v>54</v>
      </c>
      <c r="AF304" s="15">
        <f t="shared" si="59"/>
        <v>0.4909090909090909</v>
      </c>
      <c r="AG304" s="16">
        <v>21</v>
      </c>
      <c r="AH304" s="16" t="s">
        <v>105</v>
      </c>
      <c r="AI304" s="29">
        <f t="shared" si="60"/>
        <v>0</v>
      </c>
    </row>
    <row r="305" spans="2:35" s="101" customFormat="1" ht="15" customHeight="1">
      <c r="B305" s="69"/>
      <c r="C305" s="183"/>
      <c r="D305" s="73" t="s">
        <v>45</v>
      </c>
      <c r="E305" s="96"/>
      <c r="F305" s="97">
        <f>SUM(F299:F304)</f>
        <v>478</v>
      </c>
      <c r="G305" s="97">
        <f>SUM(G299:G304)</f>
        <v>260</v>
      </c>
      <c r="H305" s="79">
        <f>SUM(G305/F305)</f>
        <v>0.5439330543933054</v>
      </c>
      <c r="I305" s="98">
        <f>SUM(I299:I304)</f>
        <v>50</v>
      </c>
      <c r="J305" s="99">
        <f>SUM(J299:J304)</f>
        <v>30</v>
      </c>
      <c r="K305" s="76">
        <f>SUM(J305/I305)</f>
        <v>0.6</v>
      </c>
      <c r="L305" s="99">
        <f>SUM(L299:L304)</f>
        <v>30</v>
      </c>
      <c r="M305" s="77">
        <f>SUM(L305/I305)</f>
        <v>0.6</v>
      </c>
      <c r="N305" s="99">
        <f>SUM(N299:N304)</f>
        <v>14</v>
      </c>
      <c r="O305" s="77">
        <f>SUM(N305/I305)</f>
        <v>0.28</v>
      </c>
      <c r="P305" s="99">
        <f>SUM(P299:P304)</f>
        <v>1</v>
      </c>
      <c r="Q305" s="77">
        <f>SUM(P305/N305)</f>
        <v>0.07142857142857142</v>
      </c>
      <c r="R305" s="99">
        <f>SUM(R299:R304)</f>
        <v>0</v>
      </c>
      <c r="S305" s="123">
        <f>SUM(R305/N305)</f>
        <v>0</v>
      </c>
      <c r="T305" s="126"/>
      <c r="U305" s="100">
        <f>SUM(U299:U304)</f>
        <v>769</v>
      </c>
      <c r="V305" s="77"/>
      <c r="W305" s="100">
        <f>SUM(W299:W304)</f>
        <v>634</v>
      </c>
      <c r="X305" s="77">
        <f t="shared" si="55"/>
        <v>0.8244473342002601</v>
      </c>
      <c r="Y305" s="100">
        <f>SUM(Y299:Y304)</f>
        <v>507</v>
      </c>
      <c r="Z305" s="77">
        <f t="shared" si="56"/>
        <v>0.659297789336801</v>
      </c>
      <c r="AA305" s="100">
        <f>SUM(AA299:AA304)</f>
        <v>350</v>
      </c>
      <c r="AB305" s="77">
        <f t="shared" si="57"/>
        <v>0.45513654096228867</v>
      </c>
      <c r="AC305" s="100">
        <f>SUM(AC299:AC304)</f>
        <v>218</v>
      </c>
      <c r="AD305" s="77">
        <f t="shared" si="58"/>
        <v>0.2834850455136541</v>
      </c>
      <c r="AE305" s="100">
        <f>SUM(AE299:AE304)</f>
        <v>413</v>
      </c>
      <c r="AF305" s="77">
        <f t="shared" si="59"/>
        <v>0.5370611183355006</v>
      </c>
      <c r="AG305" s="100">
        <f>SUM(AG299:AG304)</f>
        <v>160</v>
      </c>
      <c r="AH305" s="100">
        <f>SUM(AH299:AH304)</f>
        <v>3</v>
      </c>
      <c r="AI305" s="79">
        <f t="shared" si="60"/>
        <v>0.01875</v>
      </c>
    </row>
    <row r="306" spans="2:35" s="9" customFormat="1" ht="11.25">
      <c r="B306" s="52"/>
      <c r="C306" s="186">
        <v>2685</v>
      </c>
      <c r="D306" s="63" t="s">
        <v>42</v>
      </c>
      <c r="E306" s="80" t="s">
        <v>60</v>
      </c>
      <c r="F306" s="81">
        <v>517</v>
      </c>
      <c r="G306" s="81">
        <v>335</v>
      </c>
      <c r="H306" s="29">
        <f>SUM(G306/F306)</f>
        <v>0.6479690522243714</v>
      </c>
      <c r="I306" s="64">
        <v>70</v>
      </c>
      <c r="J306" s="17">
        <v>49</v>
      </c>
      <c r="K306" s="36">
        <f>SUM(J306/I306)</f>
        <v>0.7</v>
      </c>
      <c r="L306" s="17">
        <v>49</v>
      </c>
      <c r="M306" s="15">
        <f>SUM(L306/I306)</f>
        <v>0.7</v>
      </c>
      <c r="N306" s="17">
        <v>27</v>
      </c>
      <c r="O306" s="15">
        <f>SUM(N306/I306)</f>
        <v>0.38571428571428573</v>
      </c>
      <c r="P306" s="17">
        <v>0</v>
      </c>
      <c r="Q306" s="15">
        <f>SUM(P306/N306)</f>
        <v>0</v>
      </c>
      <c r="R306" s="17">
        <v>0</v>
      </c>
      <c r="S306" s="122">
        <f>SUM(R306/N306)</f>
        <v>0</v>
      </c>
      <c r="T306" s="84" t="s">
        <v>42</v>
      </c>
      <c r="U306" s="16">
        <v>468</v>
      </c>
      <c r="V306" s="163" t="s">
        <v>31</v>
      </c>
      <c r="W306" s="16">
        <v>392</v>
      </c>
      <c r="X306" s="15">
        <f t="shared" si="55"/>
        <v>0.8376068376068376</v>
      </c>
      <c r="Y306" s="16">
        <v>327</v>
      </c>
      <c r="Z306" s="15">
        <f t="shared" si="56"/>
        <v>0.6987179487179487</v>
      </c>
      <c r="AA306" s="16">
        <v>167</v>
      </c>
      <c r="AB306" s="15">
        <f t="shared" si="57"/>
        <v>0.35683760683760685</v>
      </c>
      <c r="AC306" s="16">
        <v>99</v>
      </c>
      <c r="AD306" s="15">
        <f t="shared" si="58"/>
        <v>0.21153846153846154</v>
      </c>
      <c r="AE306" s="16">
        <v>230</v>
      </c>
      <c r="AF306" s="15">
        <f t="shared" si="59"/>
        <v>0.49145299145299143</v>
      </c>
      <c r="AG306" s="16">
        <v>97</v>
      </c>
      <c r="AH306" s="16" t="s">
        <v>105</v>
      </c>
      <c r="AI306" s="29">
        <f t="shared" si="60"/>
        <v>0</v>
      </c>
    </row>
    <row r="307" spans="2:35" s="9" customFormat="1" ht="11.25">
      <c r="B307" s="52"/>
      <c r="C307" s="186"/>
      <c r="D307" s="63"/>
      <c r="E307" s="80" t="s">
        <v>43</v>
      </c>
      <c r="F307" s="81">
        <v>277</v>
      </c>
      <c r="G307" s="81">
        <v>175</v>
      </c>
      <c r="H307" s="29">
        <f>SUM(G307/F307)</f>
        <v>0.631768953068592</v>
      </c>
      <c r="I307" s="64"/>
      <c r="J307" s="17"/>
      <c r="K307" s="36"/>
      <c r="L307" s="17"/>
      <c r="M307" s="15"/>
      <c r="N307" s="17"/>
      <c r="O307" s="15"/>
      <c r="P307" s="17"/>
      <c r="Q307" s="15"/>
      <c r="R307" s="17"/>
      <c r="S307" s="122"/>
      <c r="T307" s="84" t="s">
        <v>241</v>
      </c>
      <c r="U307" s="16">
        <v>435</v>
      </c>
      <c r="V307" s="163" t="s">
        <v>31</v>
      </c>
      <c r="W307" s="16">
        <v>371</v>
      </c>
      <c r="X307" s="15">
        <f t="shared" si="55"/>
        <v>0.8528735632183908</v>
      </c>
      <c r="Y307" s="16">
        <v>230</v>
      </c>
      <c r="Z307" s="15">
        <f t="shared" si="56"/>
        <v>0.5287356321839081</v>
      </c>
      <c r="AA307" s="16">
        <v>150</v>
      </c>
      <c r="AB307" s="15">
        <f t="shared" si="57"/>
        <v>0.3448275862068966</v>
      </c>
      <c r="AC307" s="16">
        <v>119</v>
      </c>
      <c r="AD307" s="15">
        <f t="shared" si="58"/>
        <v>0.2735632183908046</v>
      </c>
      <c r="AE307" s="16">
        <v>237</v>
      </c>
      <c r="AF307" s="15">
        <f t="shared" si="59"/>
        <v>0.5448275862068965</v>
      </c>
      <c r="AG307" s="16">
        <v>94</v>
      </c>
      <c r="AH307" s="16">
        <v>14</v>
      </c>
      <c r="AI307" s="29">
        <f t="shared" si="60"/>
        <v>0.14893617021276595</v>
      </c>
    </row>
    <row r="308" spans="2:35" s="9" customFormat="1" ht="11.25">
      <c r="B308" s="52"/>
      <c r="C308" s="186"/>
      <c r="D308" s="63"/>
      <c r="E308" s="80"/>
      <c r="F308" s="81"/>
      <c r="G308" s="81"/>
      <c r="H308" s="29"/>
      <c r="I308" s="64"/>
      <c r="J308" s="17"/>
      <c r="K308" s="36"/>
      <c r="L308" s="17"/>
      <c r="M308" s="15"/>
      <c r="N308" s="17"/>
      <c r="O308" s="15"/>
      <c r="P308" s="17"/>
      <c r="Q308" s="15"/>
      <c r="R308" s="17"/>
      <c r="S308" s="122"/>
      <c r="T308" s="84" t="s">
        <v>242</v>
      </c>
      <c r="U308" s="16">
        <v>79</v>
      </c>
      <c r="V308" s="163" t="s">
        <v>31</v>
      </c>
      <c r="W308" s="16">
        <v>68</v>
      </c>
      <c r="X308" s="15">
        <f t="shared" si="55"/>
        <v>0.8607594936708861</v>
      </c>
      <c r="Y308" s="16">
        <v>59</v>
      </c>
      <c r="Z308" s="15">
        <f t="shared" si="56"/>
        <v>0.7468354430379747</v>
      </c>
      <c r="AA308" s="16">
        <v>31</v>
      </c>
      <c r="AB308" s="15">
        <f t="shared" si="57"/>
        <v>0.3924050632911392</v>
      </c>
      <c r="AC308" s="16">
        <v>11</v>
      </c>
      <c r="AD308" s="15">
        <f t="shared" si="58"/>
        <v>0.13924050632911392</v>
      </c>
      <c r="AE308" s="16">
        <v>34</v>
      </c>
      <c r="AF308" s="15">
        <f t="shared" si="59"/>
        <v>0.43037974683544306</v>
      </c>
      <c r="AG308" s="16">
        <v>15</v>
      </c>
      <c r="AH308" s="16" t="s">
        <v>105</v>
      </c>
      <c r="AI308" s="29">
        <f t="shared" si="60"/>
        <v>0</v>
      </c>
    </row>
    <row r="309" spans="2:35" s="9" customFormat="1" ht="11.25">
      <c r="B309" s="52"/>
      <c r="C309" s="186"/>
      <c r="D309" s="63"/>
      <c r="E309" s="80"/>
      <c r="F309" s="81"/>
      <c r="G309" s="81"/>
      <c r="H309" s="29"/>
      <c r="I309" s="64"/>
      <c r="J309" s="17"/>
      <c r="K309" s="36"/>
      <c r="L309" s="17"/>
      <c r="M309" s="15"/>
      <c r="N309" s="17"/>
      <c r="O309" s="15"/>
      <c r="P309" s="17"/>
      <c r="Q309" s="15"/>
      <c r="R309" s="17"/>
      <c r="S309" s="122"/>
      <c r="T309" s="84" t="s">
        <v>243</v>
      </c>
      <c r="U309" s="16">
        <v>96</v>
      </c>
      <c r="V309" s="163" t="s">
        <v>31</v>
      </c>
      <c r="W309" s="16">
        <v>69</v>
      </c>
      <c r="X309" s="15">
        <f t="shared" si="55"/>
        <v>0.71875</v>
      </c>
      <c r="Y309" s="16">
        <v>59</v>
      </c>
      <c r="Z309" s="15">
        <f t="shared" si="56"/>
        <v>0.6145833333333334</v>
      </c>
      <c r="AA309" s="16">
        <v>26</v>
      </c>
      <c r="AB309" s="15">
        <f t="shared" si="57"/>
        <v>0.2708333333333333</v>
      </c>
      <c r="AC309" s="16">
        <v>3</v>
      </c>
      <c r="AD309" s="15">
        <f t="shared" si="58"/>
        <v>0.03125</v>
      </c>
      <c r="AE309" s="16">
        <v>36</v>
      </c>
      <c r="AF309" s="15">
        <f t="shared" si="59"/>
        <v>0.375</v>
      </c>
      <c r="AG309" s="16">
        <v>15</v>
      </c>
      <c r="AH309" s="16" t="s">
        <v>105</v>
      </c>
      <c r="AI309" s="29">
        <f t="shared" si="60"/>
        <v>0</v>
      </c>
    </row>
    <row r="310" spans="2:35" s="9" customFormat="1" ht="11.25">
      <c r="B310" s="52"/>
      <c r="C310" s="186"/>
      <c r="D310" s="63"/>
      <c r="E310" s="80"/>
      <c r="F310" s="81"/>
      <c r="G310" s="81"/>
      <c r="H310" s="29"/>
      <c r="I310" s="64"/>
      <c r="J310" s="17"/>
      <c r="K310" s="36"/>
      <c r="L310" s="17"/>
      <c r="M310" s="15"/>
      <c r="N310" s="17"/>
      <c r="O310" s="15"/>
      <c r="P310" s="17"/>
      <c r="Q310" s="15"/>
      <c r="R310" s="17"/>
      <c r="S310" s="122"/>
      <c r="T310" s="84" t="s">
        <v>244</v>
      </c>
      <c r="U310" s="16">
        <v>27</v>
      </c>
      <c r="V310" s="163" t="s">
        <v>31</v>
      </c>
      <c r="W310" s="16">
        <v>21</v>
      </c>
      <c r="X310" s="15">
        <f t="shared" si="55"/>
        <v>0.7777777777777778</v>
      </c>
      <c r="Y310" s="16">
        <v>11</v>
      </c>
      <c r="Z310" s="15">
        <f t="shared" si="56"/>
        <v>0.4074074074074074</v>
      </c>
      <c r="AA310" s="16">
        <v>5</v>
      </c>
      <c r="AB310" s="15">
        <f t="shared" si="57"/>
        <v>0.18518518518518517</v>
      </c>
      <c r="AC310" s="16">
        <v>5</v>
      </c>
      <c r="AD310" s="15">
        <f t="shared" si="58"/>
        <v>0.18518518518518517</v>
      </c>
      <c r="AE310" s="16">
        <v>10</v>
      </c>
      <c r="AF310" s="15">
        <f t="shared" si="59"/>
        <v>0.37037037037037035</v>
      </c>
      <c r="AG310" s="16">
        <v>5</v>
      </c>
      <c r="AH310" s="16" t="s">
        <v>105</v>
      </c>
      <c r="AI310" s="29">
        <f t="shared" si="60"/>
        <v>0</v>
      </c>
    </row>
    <row r="311" spans="2:35" s="9" customFormat="1" ht="11.25">
      <c r="B311" s="52"/>
      <c r="C311" s="186"/>
      <c r="D311" s="63"/>
      <c r="E311" s="80"/>
      <c r="F311" s="81"/>
      <c r="G311" s="81"/>
      <c r="H311" s="29"/>
      <c r="I311" s="64"/>
      <c r="J311" s="17"/>
      <c r="K311" s="36"/>
      <c r="L311" s="17"/>
      <c r="M311" s="15"/>
      <c r="N311" s="17"/>
      <c r="O311" s="15"/>
      <c r="P311" s="17"/>
      <c r="Q311" s="15"/>
      <c r="R311" s="17"/>
      <c r="S311" s="122"/>
      <c r="T311" s="84" t="s">
        <v>245</v>
      </c>
      <c r="U311" s="16">
        <v>66</v>
      </c>
      <c r="V311" s="163" t="s">
        <v>31</v>
      </c>
      <c r="W311" s="16">
        <v>55</v>
      </c>
      <c r="X311" s="15">
        <f t="shared" si="55"/>
        <v>0.8333333333333334</v>
      </c>
      <c r="Y311" s="16">
        <v>34</v>
      </c>
      <c r="Z311" s="15">
        <f t="shared" si="56"/>
        <v>0.5151515151515151</v>
      </c>
      <c r="AA311" s="16">
        <v>22</v>
      </c>
      <c r="AB311" s="15">
        <f t="shared" si="57"/>
        <v>0.3333333333333333</v>
      </c>
      <c r="AC311" s="16">
        <v>17</v>
      </c>
      <c r="AD311" s="15">
        <f t="shared" si="58"/>
        <v>0.25757575757575757</v>
      </c>
      <c r="AE311" s="16">
        <v>34</v>
      </c>
      <c r="AF311" s="15">
        <f t="shared" si="59"/>
        <v>0.5151515151515151</v>
      </c>
      <c r="AG311" s="16" t="s">
        <v>129</v>
      </c>
      <c r="AH311" s="16">
        <v>1</v>
      </c>
      <c r="AI311" s="29">
        <f t="shared" si="60"/>
        <v>0.07692307692307693</v>
      </c>
    </row>
    <row r="312" spans="2:35" s="9" customFormat="1" ht="11.25">
      <c r="B312" s="52"/>
      <c r="C312" s="186"/>
      <c r="D312" s="63"/>
      <c r="E312" s="80"/>
      <c r="F312" s="81"/>
      <c r="G312" s="81"/>
      <c r="H312" s="29"/>
      <c r="I312" s="64"/>
      <c r="J312" s="17"/>
      <c r="K312" s="36"/>
      <c r="L312" s="17"/>
      <c r="M312" s="15"/>
      <c r="N312" s="17"/>
      <c r="O312" s="15"/>
      <c r="P312" s="17"/>
      <c r="Q312" s="15"/>
      <c r="R312" s="17"/>
      <c r="S312" s="122"/>
      <c r="T312" s="84" t="s">
        <v>246</v>
      </c>
      <c r="U312" s="16">
        <v>203</v>
      </c>
      <c r="V312" s="163" t="s">
        <v>31</v>
      </c>
      <c r="W312" s="16">
        <v>169</v>
      </c>
      <c r="X312" s="15">
        <f t="shared" si="55"/>
        <v>0.8325123152709359</v>
      </c>
      <c r="Y312" s="16">
        <v>140</v>
      </c>
      <c r="Z312" s="15">
        <f t="shared" si="56"/>
        <v>0.6896551724137931</v>
      </c>
      <c r="AA312" s="16">
        <v>86</v>
      </c>
      <c r="AB312" s="15">
        <f t="shared" si="57"/>
        <v>0.4236453201970443</v>
      </c>
      <c r="AC312" s="16">
        <v>55</v>
      </c>
      <c r="AD312" s="15">
        <f t="shared" si="58"/>
        <v>0.270935960591133</v>
      </c>
      <c r="AE312" s="16">
        <v>106</v>
      </c>
      <c r="AF312" s="15">
        <f t="shared" si="59"/>
        <v>0.5221674876847291</v>
      </c>
      <c r="AG312" s="16">
        <v>40</v>
      </c>
      <c r="AH312" s="16">
        <v>1</v>
      </c>
      <c r="AI312" s="29">
        <f t="shared" si="60"/>
        <v>0.025</v>
      </c>
    </row>
    <row r="313" spans="2:35" s="101" customFormat="1" ht="15" customHeight="1">
      <c r="B313" s="69"/>
      <c r="C313" s="183"/>
      <c r="D313" s="73" t="s">
        <v>45</v>
      </c>
      <c r="E313" s="96"/>
      <c r="F313" s="97">
        <f>SUM(F306:F312)</f>
        <v>794</v>
      </c>
      <c r="G313" s="97">
        <f>SUM(G306:G312)</f>
        <v>510</v>
      </c>
      <c r="H313" s="79">
        <f>SUM(G313/F313)</f>
        <v>0.6423173803526449</v>
      </c>
      <c r="I313" s="98">
        <f>SUM(I306:I312)</f>
        <v>70</v>
      </c>
      <c r="J313" s="99">
        <f>SUM(J306:J312)</f>
        <v>49</v>
      </c>
      <c r="K313" s="76">
        <f>SUM(J313/I313)</f>
        <v>0.7</v>
      </c>
      <c r="L313" s="99">
        <f>SUM(L306:L312)</f>
        <v>49</v>
      </c>
      <c r="M313" s="77">
        <f>SUM(L313/I313)</f>
        <v>0.7</v>
      </c>
      <c r="N313" s="99">
        <f>SUM(N306:N312)</f>
        <v>27</v>
      </c>
      <c r="O313" s="77">
        <f>SUM(N313/I313)</f>
        <v>0.38571428571428573</v>
      </c>
      <c r="P313" s="99">
        <f>SUM(P306:P312)</f>
        <v>0</v>
      </c>
      <c r="Q313" s="77">
        <f>SUM(P313/N313)</f>
        <v>0</v>
      </c>
      <c r="R313" s="99">
        <f>SUM(R306:R312)</f>
        <v>0</v>
      </c>
      <c r="S313" s="123">
        <f>SUM(R313/N313)</f>
        <v>0</v>
      </c>
      <c r="T313" s="126"/>
      <c r="U313" s="100">
        <f>SUM(U306:U312)</f>
        <v>1374</v>
      </c>
      <c r="V313" s="77"/>
      <c r="W313" s="100">
        <f>SUM(W306:W312)</f>
        <v>1145</v>
      </c>
      <c r="X313" s="77">
        <f t="shared" si="55"/>
        <v>0.8333333333333334</v>
      </c>
      <c r="Y313" s="100">
        <f>SUM(Y306:Y312)</f>
        <v>860</v>
      </c>
      <c r="Z313" s="77">
        <f t="shared" si="56"/>
        <v>0.6259097525473072</v>
      </c>
      <c r="AA313" s="100">
        <f>SUM(AA306:AA312)</f>
        <v>487</v>
      </c>
      <c r="AB313" s="77">
        <f t="shared" si="57"/>
        <v>0.3544395924308588</v>
      </c>
      <c r="AC313" s="100">
        <f>SUM(AC306:AC312)</f>
        <v>309</v>
      </c>
      <c r="AD313" s="77">
        <f t="shared" si="58"/>
        <v>0.22489082969432314</v>
      </c>
      <c r="AE313" s="100">
        <f>SUM(AE306:AE312)</f>
        <v>687</v>
      </c>
      <c r="AF313" s="77">
        <f t="shared" si="59"/>
        <v>0.5</v>
      </c>
      <c r="AG313" s="100">
        <f>SUM(AG306:AG312)</f>
        <v>266</v>
      </c>
      <c r="AH313" s="100">
        <f>SUM(AH306:AH312)</f>
        <v>16</v>
      </c>
      <c r="AI313" s="79">
        <f t="shared" si="60"/>
        <v>0.06015037593984962</v>
      </c>
    </row>
    <row r="314" spans="2:35" s="9" customFormat="1" ht="11.25">
      <c r="B314" s="52"/>
      <c r="C314" s="186">
        <v>2686</v>
      </c>
      <c r="D314" s="63" t="s">
        <v>247</v>
      </c>
      <c r="E314" s="80" t="s">
        <v>60</v>
      </c>
      <c r="F314" s="81">
        <v>660</v>
      </c>
      <c r="G314" s="81">
        <v>364</v>
      </c>
      <c r="H314" s="29">
        <f>SUM(G314/F314)</f>
        <v>0.5515151515151515</v>
      </c>
      <c r="I314" s="64">
        <v>65</v>
      </c>
      <c r="J314" s="17">
        <v>47</v>
      </c>
      <c r="K314" s="36">
        <f>SUM(J314/I314)</f>
        <v>0.7230769230769231</v>
      </c>
      <c r="L314" s="17">
        <v>47</v>
      </c>
      <c r="M314" s="15">
        <f>SUM(L314/I314)</f>
        <v>0.7230769230769231</v>
      </c>
      <c r="N314" s="17">
        <v>18</v>
      </c>
      <c r="O314" s="15">
        <f>SUM(N314/I314)</f>
        <v>0.27692307692307694</v>
      </c>
      <c r="P314" s="17">
        <v>6</v>
      </c>
      <c r="Q314" s="15">
        <f>SUM(P314/N314)</f>
        <v>0.3333333333333333</v>
      </c>
      <c r="R314" s="17">
        <v>0</v>
      </c>
      <c r="S314" s="122">
        <f>SUM(R314/N314)</f>
        <v>0</v>
      </c>
      <c r="T314" s="84" t="s">
        <v>247</v>
      </c>
      <c r="U314" s="16">
        <v>477</v>
      </c>
      <c r="V314" s="163" t="s">
        <v>31</v>
      </c>
      <c r="W314" s="16">
        <v>383</v>
      </c>
      <c r="X314" s="15">
        <f t="shared" si="55"/>
        <v>0.8029350104821803</v>
      </c>
      <c r="Y314" s="16">
        <v>215</v>
      </c>
      <c r="Z314" s="15">
        <f t="shared" si="56"/>
        <v>0.45073375262054505</v>
      </c>
      <c r="AA314" s="16">
        <v>132</v>
      </c>
      <c r="AB314" s="15">
        <f t="shared" si="57"/>
        <v>0.27672955974842767</v>
      </c>
      <c r="AC314" s="16">
        <v>67</v>
      </c>
      <c r="AD314" s="15">
        <f t="shared" si="58"/>
        <v>0.14046121593291405</v>
      </c>
      <c r="AE314" s="16">
        <v>230</v>
      </c>
      <c r="AF314" s="15">
        <f t="shared" si="59"/>
        <v>0.48218029350104824</v>
      </c>
      <c r="AG314" s="16">
        <v>109</v>
      </c>
      <c r="AH314" s="16">
        <v>40</v>
      </c>
      <c r="AI314" s="29">
        <f t="shared" si="60"/>
        <v>0.3669724770642202</v>
      </c>
    </row>
    <row r="315" spans="2:35" s="9" customFormat="1" ht="11.25">
      <c r="B315" s="52"/>
      <c r="C315" s="186"/>
      <c r="D315" s="63"/>
      <c r="E315" s="80"/>
      <c r="F315" s="81"/>
      <c r="G315" s="81"/>
      <c r="H315" s="29"/>
      <c r="I315" s="64"/>
      <c r="J315" s="17"/>
      <c r="K315" s="36"/>
      <c r="L315" s="17"/>
      <c r="M315" s="15"/>
      <c r="N315" s="17"/>
      <c r="O315" s="15"/>
      <c r="P315" s="17"/>
      <c r="Q315" s="15"/>
      <c r="R315" s="17"/>
      <c r="S315" s="122"/>
      <c r="T315" s="84" t="s">
        <v>248</v>
      </c>
      <c r="U315" s="16">
        <v>295</v>
      </c>
      <c r="V315" s="163" t="s">
        <v>31</v>
      </c>
      <c r="W315" s="16">
        <v>10</v>
      </c>
      <c r="X315" s="15">
        <f t="shared" si="55"/>
        <v>0.03389830508474576</v>
      </c>
      <c r="Y315" s="16">
        <v>0</v>
      </c>
      <c r="Z315" s="15">
        <f t="shared" si="56"/>
        <v>0</v>
      </c>
      <c r="AA315" s="16">
        <v>50</v>
      </c>
      <c r="AB315" s="15">
        <f t="shared" si="57"/>
        <v>0.1694915254237288</v>
      </c>
      <c r="AC315" s="16">
        <v>2</v>
      </c>
      <c r="AD315" s="15">
        <f t="shared" si="58"/>
        <v>0.006779661016949152</v>
      </c>
      <c r="AE315" s="16">
        <v>118</v>
      </c>
      <c r="AF315" s="15">
        <f t="shared" si="59"/>
        <v>0.4</v>
      </c>
      <c r="AG315" s="16">
        <v>52</v>
      </c>
      <c r="AH315" s="16">
        <v>1</v>
      </c>
      <c r="AI315" s="29">
        <f t="shared" si="60"/>
        <v>0.019230769230769232</v>
      </c>
    </row>
    <row r="316" spans="2:35" s="9" customFormat="1" ht="11.25">
      <c r="B316" s="52"/>
      <c r="C316" s="186"/>
      <c r="D316" s="63"/>
      <c r="E316" s="80"/>
      <c r="F316" s="81"/>
      <c r="G316" s="81"/>
      <c r="H316" s="29"/>
      <c r="I316" s="64"/>
      <c r="J316" s="17"/>
      <c r="K316" s="36"/>
      <c r="L316" s="17"/>
      <c r="M316" s="15"/>
      <c r="N316" s="17"/>
      <c r="O316" s="15"/>
      <c r="P316" s="17"/>
      <c r="Q316" s="15"/>
      <c r="R316" s="17"/>
      <c r="S316" s="122"/>
      <c r="T316" s="84" t="s">
        <v>249</v>
      </c>
      <c r="U316" s="16">
        <v>213</v>
      </c>
      <c r="V316" s="163" t="s">
        <v>31</v>
      </c>
      <c r="W316" s="16">
        <v>166</v>
      </c>
      <c r="X316" s="15">
        <f t="shared" si="55"/>
        <v>0.7793427230046949</v>
      </c>
      <c r="Y316" s="16">
        <v>149</v>
      </c>
      <c r="Z316" s="15">
        <f t="shared" si="56"/>
        <v>0.6995305164319249</v>
      </c>
      <c r="AA316" s="16">
        <v>72</v>
      </c>
      <c r="AB316" s="15">
        <f t="shared" si="57"/>
        <v>0.3380281690140845</v>
      </c>
      <c r="AC316" s="16">
        <v>14</v>
      </c>
      <c r="AD316" s="15">
        <f t="shared" si="58"/>
        <v>0.06572769953051644</v>
      </c>
      <c r="AE316" s="16">
        <v>96</v>
      </c>
      <c r="AF316" s="15">
        <f t="shared" si="59"/>
        <v>0.4507042253521127</v>
      </c>
      <c r="AG316" s="16">
        <v>39</v>
      </c>
      <c r="AH316" s="16">
        <v>1</v>
      </c>
      <c r="AI316" s="29">
        <f t="shared" si="60"/>
        <v>0.02564102564102564</v>
      </c>
    </row>
    <row r="317" spans="2:35" s="9" customFormat="1" ht="11.25">
      <c r="B317" s="52"/>
      <c r="C317" s="186"/>
      <c r="D317" s="63"/>
      <c r="E317" s="80"/>
      <c r="F317" s="81"/>
      <c r="G317" s="81"/>
      <c r="H317" s="29"/>
      <c r="I317" s="64"/>
      <c r="J317" s="17"/>
      <c r="K317" s="36"/>
      <c r="L317" s="17"/>
      <c r="M317" s="15"/>
      <c r="N317" s="17"/>
      <c r="O317" s="15"/>
      <c r="P317" s="17"/>
      <c r="Q317" s="15"/>
      <c r="R317" s="17"/>
      <c r="S317" s="122"/>
      <c r="T317" s="84" t="s">
        <v>250</v>
      </c>
      <c r="U317" s="16">
        <v>12</v>
      </c>
      <c r="V317" s="163" t="s">
        <v>31</v>
      </c>
      <c r="W317" s="16">
        <v>10</v>
      </c>
      <c r="X317" s="15">
        <f t="shared" si="55"/>
        <v>0.8333333333333334</v>
      </c>
      <c r="Y317" s="16">
        <v>6</v>
      </c>
      <c r="Z317" s="15">
        <f t="shared" si="56"/>
        <v>0.5</v>
      </c>
      <c r="AA317" s="16">
        <v>6</v>
      </c>
      <c r="AB317" s="15">
        <f t="shared" si="57"/>
        <v>0.5</v>
      </c>
      <c r="AC317" s="16">
        <v>1</v>
      </c>
      <c r="AD317" s="15">
        <f t="shared" si="58"/>
        <v>0.08333333333333333</v>
      </c>
      <c r="AE317" s="16">
        <v>7</v>
      </c>
      <c r="AF317" s="15">
        <f t="shared" si="59"/>
        <v>0.5833333333333334</v>
      </c>
      <c r="AG317" s="16">
        <v>3</v>
      </c>
      <c r="AH317" s="16">
        <v>0</v>
      </c>
      <c r="AI317" s="29">
        <f t="shared" si="60"/>
        <v>0</v>
      </c>
    </row>
    <row r="318" spans="2:35" s="9" customFormat="1" ht="11.25">
      <c r="B318" s="52"/>
      <c r="C318" s="186"/>
      <c r="D318" s="63"/>
      <c r="E318" s="80"/>
      <c r="F318" s="81"/>
      <c r="G318" s="81"/>
      <c r="H318" s="29"/>
      <c r="I318" s="64"/>
      <c r="J318" s="17"/>
      <c r="K318" s="36"/>
      <c r="L318" s="17"/>
      <c r="M318" s="15"/>
      <c r="N318" s="17"/>
      <c r="O318" s="15"/>
      <c r="P318" s="17"/>
      <c r="Q318" s="15"/>
      <c r="R318" s="17"/>
      <c r="S318" s="122"/>
      <c r="T318" s="84" t="s">
        <v>251</v>
      </c>
      <c r="U318" s="16">
        <v>6</v>
      </c>
      <c r="V318" s="163" t="s">
        <v>31</v>
      </c>
      <c r="W318" s="16"/>
      <c r="X318" s="15"/>
      <c r="Y318" s="16"/>
      <c r="Z318" s="15"/>
      <c r="AA318" s="16"/>
      <c r="AB318" s="15"/>
      <c r="AC318" s="16"/>
      <c r="AD318" s="15"/>
      <c r="AE318" s="16"/>
      <c r="AF318" s="15"/>
      <c r="AG318" s="16"/>
      <c r="AH318" s="16"/>
      <c r="AI318" s="29"/>
    </row>
    <row r="319" spans="2:35" s="9" customFormat="1" ht="11.25">
      <c r="B319" s="52"/>
      <c r="C319" s="186"/>
      <c r="D319" s="63"/>
      <c r="E319" s="80"/>
      <c r="F319" s="81"/>
      <c r="G319" s="81"/>
      <c r="H319" s="29"/>
      <c r="I319" s="64"/>
      <c r="J319" s="17"/>
      <c r="K319" s="36"/>
      <c r="L319" s="17"/>
      <c r="M319" s="15"/>
      <c r="N319" s="17"/>
      <c r="O319" s="15"/>
      <c r="P319" s="17"/>
      <c r="Q319" s="15"/>
      <c r="R319" s="17"/>
      <c r="S319" s="122"/>
      <c r="T319" s="84" t="s">
        <v>48</v>
      </c>
      <c r="U319" s="16">
        <v>41</v>
      </c>
      <c r="V319" s="163" t="s">
        <v>31</v>
      </c>
      <c r="W319" s="16">
        <v>36</v>
      </c>
      <c r="X319" s="15">
        <f t="shared" si="55"/>
        <v>0.8780487804878049</v>
      </c>
      <c r="Y319" s="16">
        <v>33</v>
      </c>
      <c r="Z319" s="15">
        <f t="shared" si="56"/>
        <v>0.8048780487804879</v>
      </c>
      <c r="AA319" s="16">
        <v>20</v>
      </c>
      <c r="AB319" s="15">
        <f t="shared" si="57"/>
        <v>0.4878048780487805</v>
      </c>
      <c r="AC319" s="16">
        <v>8</v>
      </c>
      <c r="AD319" s="15">
        <f t="shared" si="58"/>
        <v>0.1951219512195122</v>
      </c>
      <c r="AE319" s="16">
        <v>26</v>
      </c>
      <c r="AF319" s="15">
        <f t="shared" si="59"/>
        <v>0.6341463414634146</v>
      </c>
      <c r="AG319" s="16" t="s">
        <v>291</v>
      </c>
      <c r="AH319" s="16">
        <v>0</v>
      </c>
      <c r="AI319" s="29">
        <f t="shared" si="60"/>
        <v>0</v>
      </c>
    </row>
    <row r="320" spans="2:35" s="9" customFormat="1" ht="11.25">
      <c r="B320" s="52"/>
      <c r="C320" s="186"/>
      <c r="D320" s="63"/>
      <c r="E320" s="80"/>
      <c r="F320" s="81"/>
      <c r="G320" s="81"/>
      <c r="H320" s="29"/>
      <c r="I320" s="64"/>
      <c r="J320" s="17"/>
      <c r="K320" s="36"/>
      <c r="L320" s="17"/>
      <c r="M320" s="15"/>
      <c r="N320" s="17"/>
      <c r="O320" s="15"/>
      <c r="P320" s="17"/>
      <c r="Q320" s="15"/>
      <c r="R320" s="17"/>
      <c r="S320" s="122"/>
      <c r="T320" s="84" t="s">
        <v>58</v>
      </c>
      <c r="U320" s="16">
        <v>14</v>
      </c>
      <c r="V320" s="163" t="s">
        <v>31</v>
      </c>
      <c r="W320" s="16">
        <v>13</v>
      </c>
      <c r="X320" s="15">
        <f t="shared" si="55"/>
        <v>0.9285714285714286</v>
      </c>
      <c r="Y320" s="16">
        <v>11</v>
      </c>
      <c r="Z320" s="15">
        <f t="shared" si="56"/>
        <v>0.7857142857142857</v>
      </c>
      <c r="AA320" s="16">
        <v>7</v>
      </c>
      <c r="AB320" s="15">
        <f t="shared" si="57"/>
        <v>0.5</v>
      </c>
      <c r="AC320" s="16">
        <v>4</v>
      </c>
      <c r="AD320" s="15">
        <f t="shared" si="58"/>
        <v>0.2857142857142857</v>
      </c>
      <c r="AE320" s="16">
        <v>9</v>
      </c>
      <c r="AF320" s="15">
        <f t="shared" si="59"/>
        <v>0.6428571428571429</v>
      </c>
      <c r="AG320" s="16">
        <v>5</v>
      </c>
      <c r="AH320" s="16">
        <v>0</v>
      </c>
      <c r="AI320" s="29">
        <f t="shared" si="60"/>
        <v>0</v>
      </c>
    </row>
    <row r="321" spans="2:35" s="101" customFormat="1" ht="15" customHeight="1">
      <c r="B321" s="69"/>
      <c r="C321" s="183"/>
      <c r="D321" s="73" t="s">
        <v>45</v>
      </c>
      <c r="E321" s="96"/>
      <c r="F321" s="97">
        <f>SUM(F314:F320)</f>
        <v>660</v>
      </c>
      <c r="G321" s="97">
        <f>SUM(G314:G320)</f>
        <v>364</v>
      </c>
      <c r="H321" s="79">
        <f>SUM(G321/F321)</f>
        <v>0.5515151515151515</v>
      </c>
      <c r="I321" s="98">
        <f>SUM(I314:I320)</f>
        <v>65</v>
      </c>
      <c r="J321" s="99">
        <f>SUM(J314:J320)</f>
        <v>47</v>
      </c>
      <c r="K321" s="76">
        <f>SUM(J321/I321)</f>
        <v>0.7230769230769231</v>
      </c>
      <c r="L321" s="99">
        <f>SUM(L314:L320)</f>
        <v>47</v>
      </c>
      <c r="M321" s="77">
        <f>SUM(L321/I321)</f>
        <v>0.7230769230769231</v>
      </c>
      <c r="N321" s="99">
        <f>SUM(N314:N320)</f>
        <v>18</v>
      </c>
      <c r="O321" s="77">
        <f>SUM(N321/I321)</f>
        <v>0.27692307692307694</v>
      </c>
      <c r="P321" s="99">
        <f>SUM(P314:P320)</f>
        <v>6</v>
      </c>
      <c r="Q321" s="77">
        <f>SUM(P321/N321)</f>
        <v>0.3333333333333333</v>
      </c>
      <c r="R321" s="99">
        <f>SUM(R314:R320)</f>
        <v>0</v>
      </c>
      <c r="S321" s="123">
        <f>SUM(R321/N321)</f>
        <v>0</v>
      </c>
      <c r="T321" s="126"/>
      <c r="U321" s="100">
        <f>SUM(U314:U320)</f>
        <v>1058</v>
      </c>
      <c r="V321" s="77"/>
      <c r="W321" s="100">
        <f>SUM(W314:W320)</f>
        <v>618</v>
      </c>
      <c r="X321" s="77">
        <f t="shared" si="55"/>
        <v>0.5841209829867675</v>
      </c>
      <c r="Y321" s="100">
        <f>SUM(Y314:Y320)</f>
        <v>414</v>
      </c>
      <c r="Z321" s="77">
        <f t="shared" si="56"/>
        <v>0.391304347826087</v>
      </c>
      <c r="AA321" s="100">
        <f>SUM(AA314:AA320)</f>
        <v>287</v>
      </c>
      <c r="AB321" s="77">
        <f t="shared" si="57"/>
        <v>0.2712665406427221</v>
      </c>
      <c r="AC321" s="100">
        <f>SUM(AC314:AC320)</f>
        <v>96</v>
      </c>
      <c r="AD321" s="77">
        <f t="shared" si="58"/>
        <v>0.09073724007561437</v>
      </c>
      <c r="AE321" s="100">
        <f>SUM(AE314:AE320)</f>
        <v>486</v>
      </c>
      <c r="AF321" s="77">
        <f t="shared" si="59"/>
        <v>0.45935727788279773</v>
      </c>
      <c r="AG321" s="100">
        <f>SUM(AG314:AG320)</f>
        <v>208</v>
      </c>
      <c r="AH321" s="100">
        <f>SUM(AH314:AH320)</f>
        <v>42</v>
      </c>
      <c r="AI321" s="79">
        <f t="shared" si="60"/>
        <v>0.20192307692307693</v>
      </c>
    </row>
    <row r="322" spans="2:35" s="9" customFormat="1" ht="11.25">
      <c r="B322" s="52"/>
      <c r="C322" s="186">
        <v>2687</v>
      </c>
      <c r="D322" s="63" t="s">
        <v>38</v>
      </c>
      <c r="E322" s="80" t="s">
        <v>60</v>
      </c>
      <c r="F322" s="81">
        <v>687</v>
      </c>
      <c r="G322" s="81">
        <v>427</v>
      </c>
      <c r="H322" s="29">
        <f>SUM(G322/F322)</f>
        <v>0.6215429403202329</v>
      </c>
      <c r="I322" s="64">
        <v>67</v>
      </c>
      <c r="J322" s="17">
        <v>45</v>
      </c>
      <c r="K322" s="36">
        <f>SUM(J322/I322)</f>
        <v>0.6716417910447762</v>
      </c>
      <c r="L322" s="17">
        <v>45</v>
      </c>
      <c r="M322" s="15">
        <f>SUM(L322/I322)</f>
        <v>0.6716417910447762</v>
      </c>
      <c r="N322" s="17">
        <v>24</v>
      </c>
      <c r="O322" s="15">
        <f>SUM(N322/I322)</f>
        <v>0.3582089552238806</v>
      </c>
      <c r="P322" s="17">
        <v>0</v>
      </c>
      <c r="Q322" s="15">
        <f>SUM(P322/N322)</f>
        <v>0</v>
      </c>
      <c r="R322" s="17">
        <v>0</v>
      </c>
      <c r="S322" s="122">
        <f>SUM(R322/N322)</f>
        <v>0</v>
      </c>
      <c r="T322" s="80" t="s">
        <v>38</v>
      </c>
      <c r="U322" s="16">
        <v>1946</v>
      </c>
      <c r="V322" s="163" t="s">
        <v>31</v>
      </c>
      <c r="W322" s="16">
        <v>1626</v>
      </c>
      <c r="X322" s="15">
        <f t="shared" si="55"/>
        <v>0.8355601233299075</v>
      </c>
      <c r="Y322" s="16">
        <v>753</v>
      </c>
      <c r="Z322" s="15">
        <f t="shared" si="56"/>
        <v>0.3869475847893114</v>
      </c>
      <c r="AA322" s="16">
        <v>534</v>
      </c>
      <c r="AB322" s="15">
        <f t="shared" si="57"/>
        <v>0.2744090441932169</v>
      </c>
      <c r="AC322" s="16">
        <v>198</v>
      </c>
      <c r="AD322" s="15">
        <f t="shared" si="58"/>
        <v>0.10174717368961973</v>
      </c>
      <c r="AE322" s="16">
        <v>1028</v>
      </c>
      <c r="AF322" s="15">
        <f t="shared" si="59"/>
        <v>0.5282631038026722</v>
      </c>
      <c r="AG322" s="16">
        <v>409</v>
      </c>
      <c r="AH322" s="16">
        <v>116</v>
      </c>
      <c r="AI322" s="29">
        <f t="shared" si="60"/>
        <v>0.28361858190709044</v>
      </c>
    </row>
    <row r="323" spans="2:35" s="101" customFormat="1" ht="15" customHeight="1">
      <c r="B323" s="69"/>
      <c r="C323" s="183"/>
      <c r="D323" s="73" t="s">
        <v>45</v>
      </c>
      <c r="E323" s="96"/>
      <c r="F323" s="97">
        <f>SUM(F322)</f>
        <v>687</v>
      </c>
      <c r="G323" s="97">
        <f>SUM(G322)</f>
        <v>427</v>
      </c>
      <c r="H323" s="79">
        <f>SUM(G323/F323)</f>
        <v>0.6215429403202329</v>
      </c>
      <c r="I323" s="98">
        <f>SUM(I322)</f>
        <v>67</v>
      </c>
      <c r="J323" s="99">
        <f>SUM(J322)</f>
        <v>45</v>
      </c>
      <c r="K323" s="76">
        <f>SUM(J323/I323)</f>
        <v>0.6716417910447762</v>
      </c>
      <c r="L323" s="99">
        <f>SUM(L322)</f>
        <v>45</v>
      </c>
      <c r="M323" s="77">
        <f>SUM(L323/I323)</f>
        <v>0.6716417910447762</v>
      </c>
      <c r="N323" s="99">
        <f>SUM(N322)</f>
        <v>24</v>
      </c>
      <c r="O323" s="77">
        <f>SUM(N323/I323)</f>
        <v>0.3582089552238806</v>
      </c>
      <c r="P323" s="99">
        <f>SUM(P322)</f>
        <v>0</v>
      </c>
      <c r="Q323" s="77">
        <f>SUM(P323/N323)</f>
        <v>0</v>
      </c>
      <c r="R323" s="99">
        <f>SUM(R322:R322)</f>
        <v>0</v>
      </c>
      <c r="S323" s="123">
        <f>SUM(R323/N323)</f>
        <v>0</v>
      </c>
      <c r="T323" s="126"/>
      <c r="U323" s="100">
        <f>SUM(U322)</f>
        <v>1946</v>
      </c>
      <c r="V323" s="77"/>
      <c r="W323" s="100">
        <f>SUM(W322)</f>
        <v>1626</v>
      </c>
      <c r="X323" s="77">
        <f t="shared" si="55"/>
        <v>0.8355601233299075</v>
      </c>
      <c r="Y323" s="100">
        <f>SUM(Y322)</f>
        <v>753</v>
      </c>
      <c r="Z323" s="77">
        <f t="shared" si="56"/>
        <v>0.3869475847893114</v>
      </c>
      <c r="AA323" s="100">
        <f>SUM(AA322)</f>
        <v>534</v>
      </c>
      <c r="AB323" s="77">
        <f t="shared" si="57"/>
        <v>0.2744090441932169</v>
      </c>
      <c r="AC323" s="100">
        <f>SUM(AC322)</f>
        <v>198</v>
      </c>
      <c r="AD323" s="77">
        <f t="shared" si="58"/>
        <v>0.10174717368961973</v>
      </c>
      <c r="AE323" s="100">
        <f>SUM(AE322)</f>
        <v>1028</v>
      </c>
      <c r="AF323" s="77">
        <f t="shared" si="59"/>
        <v>0.5282631038026722</v>
      </c>
      <c r="AG323" s="100">
        <f>SUM(AG322)</f>
        <v>409</v>
      </c>
      <c r="AH323" s="100">
        <f>SUM(AH322)</f>
        <v>116</v>
      </c>
      <c r="AI323" s="79">
        <f t="shared" si="60"/>
        <v>0.28361858190709044</v>
      </c>
    </row>
    <row r="324" spans="2:35" s="9" customFormat="1" ht="11.25">
      <c r="B324" s="52"/>
      <c r="C324" s="186">
        <v>2688</v>
      </c>
      <c r="D324" s="63" t="s">
        <v>252</v>
      </c>
      <c r="E324" s="80" t="s">
        <v>60</v>
      </c>
      <c r="F324" s="81">
        <v>416</v>
      </c>
      <c r="G324" s="81">
        <v>243</v>
      </c>
      <c r="H324" s="29">
        <f>SUM(G324/F324)</f>
        <v>0.5841346153846154</v>
      </c>
      <c r="I324" s="64">
        <v>79</v>
      </c>
      <c r="J324" s="17">
        <v>62</v>
      </c>
      <c r="K324" s="36">
        <f>SUM(J324/I324)</f>
        <v>0.7848101265822784</v>
      </c>
      <c r="L324" s="17">
        <v>61</v>
      </c>
      <c r="M324" s="15">
        <f>SUM(L324/I324)</f>
        <v>0.7721518987341772</v>
      </c>
      <c r="N324" s="17">
        <v>13</v>
      </c>
      <c r="O324" s="15">
        <f>SUM(N324/I324)</f>
        <v>0.16455696202531644</v>
      </c>
      <c r="P324" s="17">
        <v>8</v>
      </c>
      <c r="Q324" s="15">
        <f>SUM(P324/N324)</f>
        <v>0.6153846153846154</v>
      </c>
      <c r="R324" s="17">
        <v>0</v>
      </c>
      <c r="S324" s="122">
        <f>SUM(R324/N324)</f>
        <v>0</v>
      </c>
      <c r="T324" s="84" t="s">
        <v>252</v>
      </c>
      <c r="U324" s="17"/>
      <c r="V324" s="163" t="s">
        <v>31</v>
      </c>
      <c r="W324" s="17"/>
      <c r="X324" s="15"/>
      <c r="Y324" s="17"/>
      <c r="Z324" s="15"/>
      <c r="AA324" s="17"/>
      <c r="AB324" s="15"/>
      <c r="AC324" s="17"/>
      <c r="AD324" s="15"/>
      <c r="AE324" s="17"/>
      <c r="AF324" s="15"/>
      <c r="AG324" s="17"/>
      <c r="AH324" s="17"/>
      <c r="AI324" s="29"/>
    </row>
    <row r="325" spans="2:35" s="9" customFormat="1" ht="11.25">
      <c r="B325" s="52"/>
      <c r="C325" s="186"/>
      <c r="D325" s="63"/>
      <c r="E325" s="80" t="s">
        <v>61</v>
      </c>
      <c r="F325" s="81">
        <v>416</v>
      </c>
      <c r="G325" s="81">
        <v>272</v>
      </c>
      <c r="H325" s="29">
        <f>SUM(G325/F325)</f>
        <v>0.6538461538461539</v>
      </c>
      <c r="I325" s="64"/>
      <c r="J325" s="17"/>
      <c r="K325" s="36"/>
      <c r="L325" s="17"/>
      <c r="M325" s="15"/>
      <c r="N325" s="17"/>
      <c r="O325" s="15"/>
      <c r="P325" s="17"/>
      <c r="Q325" s="15"/>
      <c r="R325" s="17"/>
      <c r="S325" s="122"/>
      <c r="T325" s="84" t="s">
        <v>253</v>
      </c>
      <c r="U325" s="16">
        <v>21</v>
      </c>
      <c r="V325" s="163" t="s">
        <v>31</v>
      </c>
      <c r="W325" s="16">
        <v>18</v>
      </c>
      <c r="X325" s="15">
        <f t="shared" si="55"/>
        <v>0.8571428571428571</v>
      </c>
      <c r="Y325" s="16">
        <v>15</v>
      </c>
      <c r="Z325" s="15">
        <f t="shared" si="56"/>
        <v>0.7142857142857143</v>
      </c>
      <c r="AA325" s="16">
        <v>7</v>
      </c>
      <c r="AB325" s="15">
        <f t="shared" si="57"/>
        <v>0.3333333333333333</v>
      </c>
      <c r="AC325" s="16">
        <v>1</v>
      </c>
      <c r="AD325" s="15">
        <f t="shared" si="58"/>
        <v>0.047619047619047616</v>
      </c>
      <c r="AE325" s="16">
        <v>9</v>
      </c>
      <c r="AF325" s="15">
        <f t="shared" si="59"/>
        <v>0.42857142857142855</v>
      </c>
      <c r="AG325" s="16">
        <v>4</v>
      </c>
      <c r="AH325" s="16" t="s">
        <v>105</v>
      </c>
      <c r="AI325" s="29">
        <f t="shared" si="60"/>
        <v>0</v>
      </c>
    </row>
    <row r="326" spans="2:35" s="9" customFormat="1" ht="11.25">
      <c r="B326" s="52"/>
      <c r="C326" s="186"/>
      <c r="D326" s="63"/>
      <c r="E326" s="80"/>
      <c r="F326" s="81"/>
      <c r="G326" s="81"/>
      <c r="H326" s="29"/>
      <c r="I326" s="64"/>
      <c r="J326" s="17"/>
      <c r="K326" s="36"/>
      <c r="L326" s="17"/>
      <c r="M326" s="15"/>
      <c r="N326" s="17"/>
      <c r="O326" s="15"/>
      <c r="P326" s="17"/>
      <c r="Q326" s="15"/>
      <c r="R326" s="17"/>
      <c r="S326" s="122"/>
      <c r="T326" s="84" t="s">
        <v>254</v>
      </c>
      <c r="U326" s="16">
        <v>27</v>
      </c>
      <c r="V326" s="163" t="s">
        <v>31</v>
      </c>
      <c r="W326" s="16">
        <v>23</v>
      </c>
      <c r="X326" s="15">
        <f t="shared" si="55"/>
        <v>0.8518518518518519</v>
      </c>
      <c r="Y326" s="16">
        <v>21</v>
      </c>
      <c r="Z326" s="15">
        <f t="shared" si="56"/>
        <v>0.7777777777777778</v>
      </c>
      <c r="AA326" s="16">
        <v>8</v>
      </c>
      <c r="AB326" s="15">
        <f t="shared" si="57"/>
        <v>0.2962962962962963</v>
      </c>
      <c r="AC326" s="16">
        <v>3</v>
      </c>
      <c r="AD326" s="15">
        <f t="shared" si="58"/>
        <v>0.1111111111111111</v>
      </c>
      <c r="AE326" s="16">
        <v>12</v>
      </c>
      <c r="AF326" s="15">
        <f t="shared" si="59"/>
        <v>0.4444444444444444</v>
      </c>
      <c r="AG326" s="16">
        <v>4</v>
      </c>
      <c r="AH326" s="16" t="s">
        <v>105</v>
      </c>
      <c r="AI326" s="29">
        <f t="shared" si="60"/>
        <v>0</v>
      </c>
    </row>
    <row r="327" spans="2:35" s="9" customFormat="1" ht="11.25">
      <c r="B327" s="52"/>
      <c r="C327" s="186"/>
      <c r="D327" s="63"/>
      <c r="E327" s="80"/>
      <c r="F327" s="81"/>
      <c r="G327" s="81"/>
      <c r="H327" s="29"/>
      <c r="I327" s="64"/>
      <c r="J327" s="17"/>
      <c r="K327" s="36"/>
      <c r="L327" s="17"/>
      <c r="M327" s="15"/>
      <c r="N327" s="17"/>
      <c r="O327" s="15"/>
      <c r="P327" s="17"/>
      <c r="Q327" s="15"/>
      <c r="R327" s="17"/>
      <c r="S327" s="122"/>
      <c r="T327" s="84" t="s">
        <v>255</v>
      </c>
      <c r="U327" s="16">
        <v>74</v>
      </c>
      <c r="V327" s="163" t="s">
        <v>31</v>
      </c>
      <c r="W327" s="16">
        <v>58</v>
      </c>
      <c r="X327" s="15">
        <f t="shared" si="55"/>
        <v>0.7837837837837838</v>
      </c>
      <c r="Y327" s="16">
        <v>40</v>
      </c>
      <c r="Z327" s="15">
        <f t="shared" si="56"/>
        <v>0.5405405405405406</v>
      </c>
      <c r="AA327" s="16">
        <v>24</v>
      </c>
      <c r="AB327" s="15">
        <f t="shared" si="57"/>
        <v>0.32432432432432434</v>
      </c>
      <c r="AC327" s="16">
        <v>10</v>
      </c>
      <c r="AD327" s="15">
        <f t="shared" si="58"/>
        <v>0.13513513513513514</v>
      </c>
      <c r="AE327" s="16">
        <v>33</v>
      </c>
      <c r="AF327" s="15">
        <f t="shared" si="59"/>
        <v>0.44594594594594594</v>
      </c>
      <c r="AG327" s="16" t="s">
        <v>129</v>
      </c>
      <c r="AH327" s="16" t="s">
        <v>105</v>
      </c>
      <c r="AI327" s="29">
        <f t="shared" si="60"/>
        <v>0</v>
      </c>
    </row>
    <row r="328" spans="2:35" s="9" customFormat="1" ht="11.25">
      <c r="B328" s="52"/>
      <c r="C328" s="186"/>
      <c r="D328" s="63"/>
      <c r="E328" s="80"/>
      <c r="F328" s="81"/>
      <c r="G328" s="81"/>
      <c r="H328" s="29"/>
      <c r="I328" s="64"/>
      <c r="J328" s="17"/>
      <c r="K328" s="36"/>
      <c r="L328" s="17"/>
      <c r="M328" s="15"/>
      <c r="N328" s="17"/>
      <c r="O328" s="15"/>
      <c r="P328" s="17"/>
      <c r="Q328" s="15"/>
      <c r="R328" s="17"/>
      <c r="S328" s="122"/>
      <c r="T328" s="84" t="s">
        <v>256</v>
      </c>
      <c r="U328" s="16"/>
      <c r="V328" s="163" t="s">
        <v>31</v>
      </c>
      <c r="W328" s="16"/>
      <c r="X328" s="15"/>
      <c r="Y328" s="16"/>
      <c r="Z328" s="15"/>
      <c r="AA328" s="71"/>
      <c r="AB328" s="15"/>
      <c r="AC328" s="16"/>
      <c r="AD328" s="15"/>
      <c r="AE328" s="71"/>
      <c r="AF328" s="15"/>
      <c r="AG328" s="16"/>
      <c r="AH328" s="71"/>
      <c r="AI328" s="29"/>
    </row>
    <row r="329" spans="2:35" s="9" customFormat="1" ht="11.25">
      <c r="B329" s="52"/>
      <c r="C329" s="186"/>
      <c r="D329" s="63"/>
      <c r="E329" s="80"/>
      <c r="F329" s="81"/>
      <c r="G329" s="81"/>
      <c r="H329" s="29"/>
      <c r="I329" s="64"/>
      <c r="J329" s="17"/>
      <c r="K329" s="36"/>
      <c r="L329" s="17"/>
      <c r="M329" s="15"/>
      <c r="N329" s="17"/>
      <c r="O329" s="15"/>
      <c r="P329" s="17"/>
      <c r="Q329" s="15"/>
      <c r="R329" s="17"/>
      <c r="S329" s="122"/>
      <c r="T329" s="84" t="s">
        <v>193</v>
      </c>
      <c r="U329" s="16">
        <v>149</v>
      </c>
      <c r="V329" s="163" t="s">
        <v>31</v>
      </c>
      <c r="W329" s="16">
        <v>126</v>
      </c>
      <c r="X329" s="15">
        <f t="shared" si="55"/>
        <v>0.8456375838926175</v>
      </c>
      <c r="Y329" s="16">
        <v>106</v>
      </c>
      <c r="Z329" s="15">
        <f t="shared" si="56"/>
        <v>0.7114093959731543</v>
      </c>
      <c r="AA329" s="16">
        <v>63</v>
      </c>
      <c r="AB329" s="15">
        <f t="shared" si="57"/>
        <v>0.4228187919463087</v>
      </c>
      <c r="AC329" s="16">
        <v>29</v>
      </c>
      <c r="AD329" s="15">
        <f t="shared" si="58"/>
        <v>0.19463087248322147</v>
      </c>
      <c r="AE329" s="16">
        <v>69</v>
      </c>
      <c r="AF329" s="15">
        <f t="shared" si="59"/>
        <v>0.46308724832214765</v>
      </c>
      <c r="AG329" s="16">
        <v>30</v>
      </c>
      <c r="AH329" s="16" t="s">
        <v>105</v>
      </c>
      <c r="AI329" s="29">
        <f t="shared" si="60"/>
        <v>0</v>
      </c>
    </row>
    <row r="330" spans="2:35" s="9" customFormat="1" ht="11.25">
      <c r="B330" s="52"/>
      <c r="C330" s="186"/>
      <c r="D330" s="63"/>
      <c r="E330" s="80"/>
      <c r="F330" s="81"/>
      <c r="G330" s="81"/>
      <c r="H330" s="29"/>
      <c r="I330" s="64"/>
      <c r="J330" s="17"/>
      <c r="K330" s="36"/>
      <c r="L330" s="17"/>
      <c r="M330" s="15"/>
      <c r="N330" s="17"/>
      <c r="O330" s="15"/>
      <c r="P330" s="17"/>
      <c r="Q330" s="15"/>
      <c r="R330" s="17"/>
      <c r="S330" s="122"/>
      <c r="T330" s="84" t="s">
        <v>253</v>
      </c>
      <c r="U330" s="16">
        <v>21</v>
      </c>
      <c r="V330" s="163" t="s">
        <v>31</v>
      </c>
      <c r="W330" s="16">
        <v>18</v>
      </c>
      <c r="X330" s="15">
        <f t="shared" si="55"/>
        <v>0.8571428571428571</v>
      </c>
      <c r="Y330" s="16">
        <v>15</v>
      </c>
      <c r="Z330" s="15">
        <f t="shared" si="56"/>
        <v>0.7142857142857143</v>
      </c>
      <c r="AA330" s="16">
        <v>7</v>
      </c>
      <c r="AB330" s="15">
        <f t="shared" si="57"/>
        <v>0.3333333333333333</v>
      </c>
      <c r="AC330" s="16">
        <v>1</v>
      </c>
      <c r="AD330" s="15">
        <f t="shared" si="58"/>
        <v>0.047619047619047616</v>
      </c>
      <c r="AE330" s="16">
        <v>9</v>
      </c>
      <c r="AF330" s="15">
        <f t="shared" si="59"/>
        <v>0.42857142857142855</v>
      </c>
      <c r="AG330" s="16">
        <v>4</v>
      </c>
      <c r="AH330" s="16" t="s">
        <v>105</v>
      </c>
      <c r="AI330" s="29">
        <f t="shared" si="60"/>
        <v>0</v>
      </c>
    </row>
    <row r="331" spans="2:35" s="9" customFormat="1" ht="11.25">
      <c r="B331" s="52"/>
      <c r="C331" s="186"/>
      <c r="D331" s="63"/>
      <c r="E331" s="80"/>
      <c r="F331" s="81"/>
      <c r="G331" s="81"/>
      <c r="H331" s="29"/>
      <c r="I331" s="64"/>
      <c r="J331" s="17"/>
      <c r="K331" s="36"/>
      <c r="L331" s="17"/>
      <c r="M331" s="15"/>
      <c r="N331" s="17"/>
      <c r="O331" s="15"/>
      <c r="P331" s="17"/>
      <c r="Q331" s="15"/>
      <c r="R331" s="17"/>
      <c r="S331" s="122"/>
      <c r="T331" s="84" t="s">
        <v>257</v>
      </c>
      <c r="U331" s="16">
        <v>83</v>
      </c>
      <c r="V331" s="163" t="s">
        <v>31</v>
      </c>
      <c r="W331" s="16">
        <v>67</v>
      </c>
      <c r="X331" s="15">
        <f t="shared" si="55"/>
        <v>0.8072289156626506</v>
      </c>
      <c r="Y331" s="16">
        <v>62</v>
      </c>
      <c r="Z331" s="15">
        <f t="shared" si="56"/>
        <v>0.7469879518072289</v>
      </c>
      <c r="AA331" s="16">
        <v>36</v>
      </c>
      <c r="AB331" s="15">
        <f t="shared" si="57"/>
        <v>0.43373493975903615</v>
      </c>
      <c r="AC331" s="16">
        <v>19</v>
      </c>
      <c r="AD331" s="15">
        <f t="shared" si="58"/>
        <v>0.2289156626506024</v>
      </c>
      <c r="AE331" s="16">
        <v>42</v>
      </c>
      <c r="AF331" s="15">
        <f t="shared" si="59"/>
        <v>0.5060240963855421</v>
      </c>
      <c r="AG331" s="16">
        <v>19</v>
      </c>
      <c r="AH331" s="16" t="s">
        <v>105</v>
      </c>
      <c r="AI331" s="29">
        <f t="shared" si="60"/>
        <v>0</v>
      </c>
    </row>
    <row r="332" spans="2:35" s="9" customFormat="1" ht="11.25">
      <c r="B332" s="52"/>
      <c r="C332" s="186"/>
      <c r="D332" s="63"/>
      <c r="E332" s="80"/>
      <c r="F332" s="81"/>
      <c r="G332" s="81"/>
      <c r="H332" s="29"/>
      <c r="I332" s="64"/>
      <c r="J332" s="17"/>
      <c r="K332" s="36"/>
      <c r="L332" s="17"/>
      <c r="M332" s="15"/>
      <c r="N332" s="17"/>
      <c r="O332" s="15"/>
      <c r="P332" s="17"/>
      <c r="Q332" s="15"/>
      <c r="R332" s="17"/>
      <c r="S332" s="122"/>
      <c r="T332" s="84" t="s">
        <v>258</v>
      </c>
      <c r="U332" s="16">
        <v>136</v>
      </c>
      <c r="V332" s="163"/>
      <c r="W332" s="16">
        <v>113</v>
      </c>
      <c r="X332" s="15">
        <f t="shared" si="55"/>
        <v>0.8308823529411765</v>
      </c>
      <c r="Y332" s="16">
        <v>94</v>
      </c>
      <c r="Z332" s="15">
        <f t="shared" si="56"/>
        <v>0.6911764705882353</v>
      </c>
      <c r="AA332" s="16">
        <v>61</v>
      </c>
      <c r="AB332" s="15">
        <f t="shared" si="57"/>
        <v>0.4485294117647059</v>
      </c>
      <c r="AC332" s="16">
        <v>39</v>
      </c>
      <c r="AD332" s="15">
        <f t="shared" si="58"/>
        <v>0.2867647058823529</v>
      </c>
      <c r="AE332" s="16">
        <v>69</v>
      </c>
      <c r="AF332" s="15">
        <f t="shared" si="59"/>
        <v>0.5073529411764706</v>
      </c>
      <c r="AG332" s="16">
        <v>27</v>
      </c>
      <c r="AH332" s="16" t="s">
        <v>105</v>
      </c>
      <c r="AI332" s="29">
        <f t="shared" si="60"/>
        <v>0</v>
      </c>
    </row>
    <row r="333" spans="2:35" s="101" customFormat="1" ht="15" customHeight="1">
      <c r="B333" s="69"/>
      <c r="C333" s="183"/>
      <c r="D333" s="73" t="s">
        <v>45</v>
      </c>
      <c r="E333" s="96"/>
      <c r="F333" s="97">
        <f>SUM(F324:F332)</f>
        <v>832</v>
      </c>
      <c r="G333" s="97">
        <f>SUM(G324:G332)</f>
        <v>515</v>
      </c>
      <c r="H333" s="79">
        <f>SUM(G333/F333)</f>
        <v>0.6189903846153846</v>
      </c>
      <c r="I333" s="98">
        <f>SUM(I324:I332)</f>
        <v>79</v>
      </c>
      <c r="J333" s="99">
        <f>SUM(J324:J332)</f>
        <v>62</v>
      </c>
      <c r="K333" s="76">
        <f>SUM(J333/I333)</f>
        <v>0.7848101265822784</v>
      </c>
      <c r="L333" s="99">
        <f>SUM(L324:L332)</f>
        <v>61</v>
      </c>
      <c r="M333" s="77">
        <f>SUM(L333/I333)</f>
        <v>0.7721518987341772</v>
      </c>
      <c r="N333" s="99">
        <f>SUM(N324:N332)</f>
        <v>13</v>
      </c>
      <c r="O333" s="77">
        <f>SUM(N333/I333)</f>
        <v>0.16455696202531644</v>
      </c>
      <c r="P333" s="99">
        <f>SUM(P324:P332)</f>
        <v>8</v>
      </c>
      <c r="Q333" s="77">
        <f>SUM(P333/N333)</f>
        <v>0.6153846153846154</v>
      </c>
      <c r="R333" s="99">
        <f>SUM(R324:R332)</f>
        <v>0</v>
      </c>
      <c r="S333" s="123">
        <f>SUM(R333/N333)</f>
        <v>0</v>
      </c>
      <c r="T333" s="126"/>
      <c r="U333" s="100">
        <f>SUM(U324:U332)</f>
        <v>511</v>
      </c>
      <c r="V333" s="77"/>
      <c r="W333" s="100">
        <f>SUM(W324:W332)</f>
        <v>423</v>
      </c>
      <c r="X333" s="77">
        <f t="shared" si="55"/>
        <v>0.8277886497064579</v>
      </c>
      <c r="Y333" s="100">
        <f>SUM(Y324:Y332)</f>
        <v>353</v>
      </c>
      <c r="Z333" s="77">
        <f t="shared" si="56"/>
        <v>0.6908023483365949</v>
      </c>
      <c r="AA333" s="100">
        <f>SUM(AA324:AA332)</f>
        <v>206</v>
      </c>
      <c r="AB333" s="77">
        <f t="shared" si="57"/>
        <v>0.40313111545988256</v>
      </c>
      <c r="AC333" s="100">
        <f>SUM(AC324:AC332)</f>
        <v>102</v>
      </c>
      <c r="AD333" s="77">
        <f t="shared" si="58"/>
        <v>0.19960861056751467</v>
      </c>
      <c r="AE333" s="100">
        <f>SUM(AE324:AE332)</f>
        <v>243</v>
      </c>
      <c r="AF333" s="77">
        <f t="shared" si="59"/>
        <v>0.4755381604696673</v>
      </c>
      <c r="AG333" s="100">
        <f>SUM(AG324:AG332)</f>
        <v>88</v>
      </c>
      <c r="AH333" s="100">
        <f>SUM(AH324:AH332)</f>
        <v>0</v>
      </c>
      <c r="AI333" s="79">
        <f t="shared" si="60"/>
        <v>0</v>
      </c>
    </row>
    <row r="334" spans="2:35" s="9" customFormat="1" ht="11.25">
      <c r="B334" s="52"/>
      <c r="C334" s="186">
        <v>2689</v>
      </c>
      <c r="D334" s="63" t="s">
        <v>259</v>
      </c>
      <c r="E334" s="80" t="s">
        <v>60</v>
      </c>
      <c r="F334" s="81">
        <v>544</v>
      </c>
      <c r="G334" s="81">
        <v>387</v>
      </c>
      <c r="H334" s="29">
        <f>SUM(G334/F334)</f>
        <v>0.7113970588235294</v>
      </c>
      <c r="I334" s="64">
        <v>52</v>
      </c>
      <c r="J334" s="17">
        <v>34</v>
      </c>
      <c r="K334" s="36">
        <f>SUM(J334/I334)</f>
        <v>0.6538461538461539</v>
      </c>
      <c r="L334" s="17">
        <v>34</v>
      </c>
      <c r="M334" s="15">
        <f>SUM(L334/I334)</f>
        <v>0.6538461538461539</v>
      </c>
      <c r="N334" s="17">
        <v>11</v>
      </c>
      <c r="O334" s="15">
        <f>SUM(N334/I334)</f>
        <v>0.21153846153846154</v>
      </c>
      <c r="P334" s="17">
        <v>0</v>
      </c>
      <c r="Q334" s="15">
        <f>SUM(P334/N334)</f>
        <v>0</v>
      </c>
      <c r="R334" s="17">
        <v>0</v>
      </c>
      <c r="S334" s="122">
        <f>SUM(R334/N334)</f>
        <v>0</v>
      </c>
      <c r="T334" s="84" t="s">
        <v>259</v>
      </c>
      <c r="U334" s="16">
        <v>684</v>
      </c>
      <c r="V334" s="163" t="s">
        <v>31</v>
      </c>
      <c r="W334" s="16">
        <v>558</v>
      </c>
      <c r="X334" s="15">
        <f t="shared" si="55"/>
        <v>0.8157894736842105</v>
      </c>
      <c r="Y334" s="16">
        <v>485</v>
      </c>
      <c r="Z334" s="15">
        <f t="shared" si="56"/>
        <v>0.7090643274853801</v>
      </c>
      <c r="AA334" s="16">
        <v>262</v>
      </c>
      <c r="AB334" s="15">
        <f t="shared" si="57"/>
        <v>0.3830409356725146</v>
      </c>
      <c r="AC334" s="16">
        <v>139</v>
      </c>
      <c r="AD334" s="15">
        <f t="shared" si="58"/>
        <v>0.20321637426900585</v>
      </c>
      <c r="AE334" s="16">
        <v>331</v>
      </c>
      <c r="AF334" s="15">
        <f t="shared" si="59"/>
        <v>0.48391812865497075</v>
      </c>
      <c r="AG334" s="16">
        <v>130</v>
      </c>
      <c r="AH334" s="16">
        <v>4</v>
      </c>
      <c r="AI334" s="29">
        <f t="shared" si="60"/>
        <v>0.03076923076923077</v>
      </c>
    </row>
    <row r="335" spans="2:35" s="9" customFormat="1" ht="11.25">
      <c r="B335" s="52"/>
      <c r="C335" s="186"/>
      <c r="D335" s="63"/>
      <c r="E335" s="80"/>
      <c r="F335" s="81"/>
      <c r="G335" s="81"/>
      <c r="H335" s="29"/>
      <c r="I335" s="64"/>
      <c r="J335" s="17"/>
      <c r="K335" s="36"/>
      <c r="L335" s="17"/>
      <c r="M335" s="15"/>
      <c r="N335" s="17"/>
      <c r="O335" s="15"/>
      <c r="P335" s="17"/>
      <c r="Q335" s="15"/>
      <c r="R335" s="17"/>
      <c r="S335" s="122"/>
      <c r="T335" s="84" t="s">
        <v>260</v>
      </c>
      <c r="U335" s="16">
        <v>297</v>
      </c>
      <c r="V335" s="163" t="s">
        <v>31</v>
      </c>
      <c r="W335" s="16">
        <v>243</v>
      </c>
      <c r="X335" s="15">
        <f t="shared" si="55"/>
        <v>0.8181818181818182</v>
      </c>
      <c r="Y335" s="16">
        <v>216</v>
      </c>
      <c r="Z335" s="15">
        <f t="shared" si="56"/>
        <v>0.7272727272727273</v>
      </c>
      <c r="AA335" s="16">
        <v>143</v>
      </c>
      <c r="AB335" s="15">
        <f t="shared" si="57"/>
        <v>0.48148148148148145</v>
      </c>
      <c r="AC335" s="16">
        <v>54</v>
      </c>
      <c r="AD335" s="15">
        <f t="shared" si="58"/>
        <v>0.18181818181818182</v>
      </c>
      <c r="AE335" s="16">
        <v>153</v>
      </c>
      <c r="AF335" s="15">
        <f t="shared" si="59"/>
        <v>0.5151515151515151</v>
      </c>
      <c r="AG335" s="16">
        <v>60</v>
      </c>
      <c r="AH335" s="16">
        <v>1</v>
      </c>
      <c r="AI335" s="29">
        <f t="shared" si="60"/>
        <v>0.016666666666666666</v>
      </c>
    </row>
    <row r="336" spans="2:35" s="101" customFormat="1" ht="15" customHeight="1">
      <c r="B336" s="69"/>
      <c r="C336" s="183"/>
      <c r="D336" s="73" t="s">
        <v>45</v>
      </c>
      <c r="E336" s="96"/>
      <c r="F336" s="97">
        <f>SUM(F334:F335)</f>
        <v>544</v>
      </c>
      <c r="G336" s="97">
        <f>SUM(G334:G335)</f>
        <v>387</v>
      </c>
      <c r="H336" s="79">
        <f>SUM(G336/F336)</f>
        <v>0.7113970588235294</v>
      </c>
      <c r="I336" s="98">
        <f>SUM(I334:I335)</f>
        <v>52</v>
      </c>
      <c r="J336" s="99">
        <f>SUM(J334:J335)</f>
        <v>34</v>
      </c>
      <c r="K336" s="76">
        <f>SUM(J336/I336)</f>
        <v>0.6538461538461539</v>
      </c>
      <c r="L336" s="99">
        <f>SUM(L334:L335)</f>
        <v>34</v>
      </c>
      <c r="M336" s="77">
        <f>SUM(L336/I336)</f>
        <v>0.6538461538461539</v>
      </c>
      <c r="N336" s="99">
        <f>SUM(N334:N335)</f>
        <v>11</v>
      </c>
      <c r="O336" s="77">
        <f>SUM(N336/I336)</f>
        <v>0.21153846153846154</v>
      </c>
      <c r="P336" s="99">
        <f>SUM(P334:P335)</f>
        <v>0</v>
      </c>
      <c r="Q336" s="77">
        <f>SUM(P336/N336)</f>
        <v>0</v>
      </c>
      <c r="R336" s="99">
        <f>SUM(R334:R335)</f>
        <v>0</v>
      </c>
      <c r="S336" s="123">
        <f>SUM(R336/N336)</f>
        <v>0</v>
      </c>
      <c r="T336" s="126"/>
      <c r="U336" s="100">
        <f>SUM(U334:U335)</f>
        <v>981</v>
      </c>
      <c r="V336" s="77"/>
      <c r="W336" s="100">
        <f>SUM(W334:W335)</f>
        <v>801</v>
      </c>
      <c r="X336" s="77">
        <f t="shared" si="55"/>
        <v>0.8165137614678899</v>
      </c>
      <c r="Y336" s="100">
        <f>SUM(Y334:Y335)</f>
        <v>701</v>
      </c>
      <c r="Z336" s="77">
        <f t="shared" si="56"/>
        <v>0.7145769622833843</v>
      </c>
      <c r="AA336" s="100">
        <f>SUM(AA334:AA335)</f>
        <v>405</v>
      </c>
      <c r="AB336" s="77">
        <f t="shared" si="57"/>
        <v>0.41284403669724773</v>
      </c>
      <c r="AC336" s="100">
        <f>SUM(AC334:AC335)</f>
        <v>193</v>
      </c>
      <c r="AD336" s="77">
        <f t="shared" si="58"/>
        <v>0.1967380224260958</v>
      </c>
      <c r="AE336" s="100">
        <f>SUM(AE334:AE335)</f>
        <v>484</v>
      </c>
      <c r="AF336" s="77">
        <f t="shared" si="59"/>
        <v>0.49337410805300713</v>
      </c>
      <c r="AG336" s="100">
        <f>SUM(AG334:AG335)</f>
        <v>190</v>
      </c>
      <c r="AH336" s="100">
        <f>SUM(AH334:AH335)</f>
        <v>5</v>
      </c>
      <c r="AI336" s="79">
        <f t="shared" si="60"/>
        <v>0.02631578947368421</v>
      </c>
    </row>
    <row r="337" spans="2:35" s="9" customFormat="1" ht="11.25">
      <c r="B337" s="52"/>
      <c r="C337" s="186">
        <v>2690</v>
      </c>
      <c r="D337" s="63" t="s">
        <v>261</v>
      </c>
      <c r="E337" s="80" t="s">
        <v>60</v>
      </c>
      <c r="F337" s="81">
        <v>396</v>
      </c>
      <c r="G337" s="81">
        <v>266</v>
      </c>
      <c r="H337" s="29">
        <f>SUM(G337/F337)</f>
        <v>0.6717171717171717</v>
      </c>
      <c r="I337" s="64">
        <v>74</v>
      </c>
      <c r="J337" s="17">
        <v>56</v>
      </c>
      <c r="K337" s="36">
        <f>SUM(J337/I337)</f>
        <v>0.7567567567567568</v>
      </c>
      <c r="L337" s="17">
        <v>56</v>
      </c>
      <c r="M337" s="15">
        <f>SUM(L337/I337)</f>
        <v>0.7567567567567568</v>
      </c>
      <c r="N337" s="17">
        <v>12</v>
      </c>
      <c r="O337" s="15">
        <f>SUM(N337/I337)</f>
        <v>0.16216216216216217</v>
      </c>
      <c r="P337" s="17">
        <v>3</v>
      </c>
      <c r="Q337" s="15">
        <f>SUM(P337/N337)</f>
        <v>0.25</v>
      </c>
      <c r="R337" s="17">
        <v>1</v>
      </c>
      <c r="S337" s="122">
        <f>SUM(R337/N337)</f>
        <v>0.08333333333333333</v>
      </c>
      <c r="T337" s="84" t="s">
        <v>261</v>
      </c>
      <c r="U337" s="16">
        <v>394</v>
      </c>
      <c r="V337" s="163" t="s">
        <v>31</v>
      </c>
      <c r="W337" s="16">
        <v>330</v>
      </c>
      <c r="X337" s="15">
        <f t="shared" si="55"/>
        <v>0.8375634517766497</v>
      </c>
      <c r="Y337" s="16">
        <v>268</v>
      </c>
      <c r="Z337" s="15">
        <f t="shared" si="56"/>
        <v>0.6802030456852792</v>
      </c>
      <c r="AA337" s="16">
        <v>143</v>
      </c>
      <c r="AB337" s="15">
        <f t="shared" si="57"/>
        <v>0.3629441624365482</v>
      </c>
      <c r="AC337" s="16">
        <v>39</v>
      </c>
      <c r="AD337" s="15">
        <f t="shared" si="58"/>
        <v>0.09898477157360407</v>
      </c>
      <c r="AE337" s="16">
        <v>190</v>
      </c>
      <c r="AF337" s="15">
        <f t="shared" si="59"/>
        <v>0.48223350253807107</v>
      </c>
      <c r="AG337" s="16">
        <v>73</v>
      </c>
      <c r="AH337" s="16" t="s">
        <v>105</v>
      </c>
      <c r="AI337" s="29">
        <f t="shared" si="60"/>
        <v>0</v>
      </c>
    </row>
    <row r="338" spans="2:35" s="9" customFormat="1" ht="11.25">
      <c r="B338" s="52"/>
      <c r="C338" s="186"/>
      <c r="D338" s="63"/>
      <c r="E338" s="80" t="s">
        <v>61</v>
      </c>
      <c r="F338" s="81">
        <v>397</v>
      </c>
      <c r="G338" s="81">
        <v>242</v>
      </c>
      <c r="H338" s="29">
        <f>SUM(G338/F338)</f>
        <v>0.6095717884130982</v>
      </c>
      <c r="I338" s="64"/>
      <c r="J338" s="17"/>
      <c r="K338" s="36"/>
      <c r="L338" s="17"/>
      <c r="M338" s="15"/>
      <c r="N338" s="17"/>
      <c r="O338" s="15"/>
      <c r="P338" s="17"/>
      <c r="Q338" s="15"/>
      <c r="R338" s="17"/>
      <c r="S338" s="122"/>
      <c r="T338" s="84" t="s">
        <v>227</v>
      </c>
      <c r="U338" s="16">
        <v>348</v>
      </c>
      <c r="V338" s="163" t="s">
        <v>29</v>
      </c>
      <c r="W338" s="16">
        <v>258</v>
      </c>
      <c r="X338" s="15">
        <f t="shared" si="55"/>
        <v>0.7413793103448276</v>
      </c>
      <c r="Y338" s="16">
        <v>234</v>
      </c>
      <c r="Z338" s="15">
        <f t="shared" si="56"/>
        <v>0.6724137931034483</v>
      </c>
      <c r="AA338" s="16">
        <v>160</v>
      </c>
      <c r="AB338" s="15">
        <f t="shared" si="57"/>
        <v>0.45977011494252873</v>
      </c>
      <c r="AC338" s="16">
        <v>0</v>
      </c>
      <c r="AD338" s="15">
        <f t="shared" si="58"/>
        <v>0</v>
      </c>
      <c r="AE338" s="16">
        <v>142</v>
      </c>
      <c r="AF338" s="15">
        <f t="shared" si="59"/>
        <v>0.40804597701149425</v>
      </c>
      <c r="AG338" s="16">
        <v>45</v>
      </c>
      <c r="AH338" s="16" t="s">
        <v>105</v>
      </c>
      <c r="AI338" s="29">
        <f t="shared" si="60"/>
        <v>0</v>
      </c>
    </row>
    <row r="339" spans="2:35" s="9" customFormat="1" ht="11.25">
      <c r="B339" s="52"/>
      <c r="C339" s="186"/>
      <c r="D339" s="63"/>
      <c r="E339" s="80"/>
      <c r="F339" s="81"/>
      <c r="G339" s="81"/>
      <c r="H339" s="29"/>
      <c r="I339" s="64"/>
      <c r="J339" s="17"/>
      <c r="K339" s="36"/>
      <c r="L339" s="17"/>
      <c r="M339" s="15"/>
      <c r="N339" s="17"/>
      <c r="O339" s="15"/>
      <c r="P339" s="17"/>
      <c r="Q339" s="15"/>
      <c r="R339" s="17"/>
      <c r="S339" s="122"/>
      <c r="T339" s="84" t="s">
        <v>262</v>
      </c>
      <c r="U339" s="16">
        <v>364</v>
      </c>
      <c r="V339" s="163" t="s">
        <v>31</v>
      </c>
      <c r="W339" s="16">
        <v>287</v>
      </c>
      <c r="X339" s="15">
        <f t="shared" si="55"/>
        <v>0.7884615384615384</v>
      </c>
      <c r="Y339" s="16">
        <v>245</v>
      </c>
      <c r="Z339" s="15">
        <f t="shared" si="56"/>
        <v>0.6730769230769231</v>
      </c>
      <c r="AA339" s="16">
        <v>150</v>
      </c>
      <c r="AB339" s="15">
        <f t="shared" si="57"/>
        <v>0.41208791208791207</v>
      </c>
      <c r="AC339" s="16">
        <v>55</v>
      </c>
      <c r="AD339" s="15">
        <f t="shared" si="58"/>
        <v>0.1510989010989011</v>
      </c>
      <c r="AE339" s="16">
        <v>170</v>
      </c>
      <c r="AF339" s="15">
        <f t="shared" si="59"/>
        <v>0.46703296703296704</v>
      </c>
      <c r="AG339" s="16">
        <v>73</v>
      </c>
      <c r="AH339" s="16" t="s">
        <v>105</v>
      </c>
      <c r="AI339" s="29">
        <f t="shared" si="60"/>
        <v>0</v>
      </c>
    </row>
    <row r="340" spans="2:35" s="9" customFormat="1" ht="11.25">
      <c r="B340" s="52"/>
      <c r="C340" s="186"/>
      <c r="D340" s="63"/>
      <c r="E340" s="80"/>
      <c r="F340" s="81"/>
      <c r="G340" s="81"/>
      <c r="H340" s="29"/>
      <c r="I340" s="64"/>
      <c r="J340" s="17"/>
      <c r="K340" s="36"/>
      <c r="L340" s="17"/>
      <c r="M340" s="15"/>
      <c r="N340" s="17"/>
      <c r="O340" s="15"/>
      <c r="P340" s="17"/>
      <c r="Q340" s="15"/>
      <c r="R340" s="17"/>
      <c r="S340" s="122"/>
      <c r="T340" s="84" t="s">
        <v>263</v>
      </c>
      <c r="U340" s="16">
        <v>451</v>
      </c>
      <c r="V340" s="163" t="s">
        <v>31</v>
      </c>
      <c r="W340" s="16">
        <v>362</v>
      </c>
      <c r="X340" s="15">
        <f t="shared" si="55"/>
        <v>0.802660753880266</v>
      </c>
      <c r="Y340" s="16">
        <v>321</v>
      </c>
      <c r="Z340" s="15">
        <f t="shared" si="56"/>
        <v>0.7117516629711752</v>
      </c>
      <c r="AA340" s="16">
        <v>171</v>
      </c>
      <c r="AB340" s="15">
        <f t="shared" si="57"/>
        <v>0.37915742793791574</v>
      </c>
      <c r="AC340" s="16">
        <v>47</v>
      </c>
      <c r="AD340" s="15">
        <f t="shared" si="58"/>
        <v>0.10421286031042129</v>
      </c>
      <c r="AE340" s="16">
        <v>197</v>
      </c>
      <c r="AF340" s="15">
        <f t="shared" si="59"/>
        <v>0.43680709534368073</v>
      </c>
      <c r="AG340" s="16">
        <v>84</v>
      </c>
      <c r="AH340" s="16">
        <v>2</v>
      </c>
      <c r="AI340" s="29">
        <f t="shared" si="60"/>
        <v>0.023809523809523808</v>
      </c>
    </row>
    <row r="341" spans="2:35" s="9" customFormat="1" ht="11.25">
      <c r="B341" s="52"/>
      <c r="C341" s="186"/>
      <c r="D341" s="63"/>
      <c r="E341" s="80"/>
      <c r="F341" s="81"/>
      <c r="G341" s="81"/>
      <c r="H341" s="29"/>
      <c r="I341" s="64"/>
      <c r="J341" s="17"/>
      <c r="K341" s="36"/>
      <c r="L341" s="17"/>
      <c r="M341" s="15"/>
      <c r="N341" s="17"/>
      <c r="O341" s="15"/>
      <c r="P341" s="17"/>
      <c r="Q341" s="15"/>
      <c r="R341" s="17"/>
      <c r="S341" s="122"/>
      <c r="T341" s="84" t="s">
        <v>264</v>
      </c>
      <c r="U341" s="16">
        <v>273</v>
      </c>
      <c r="V341" s="163" t="s">
        <v>31</v>
      </c>
      <c r="W341" s="16">
        <v>224</v>
      </c>
      <c r="X341" s="15">
        <f aca="true" t="shared" si="61" ref="X341:X375">SUM(W341/U341)</f>
        <v>0.8205128205128205</v>
      </c>
      <c r="Y341" s="16">
        <v>200</v>
      </c>
      <c r="Z341" s="15">
        <f t="shared" si="56"/>
        <v>0.7326007326007326</v>
      </c>
      <c r="AA341" s="16">
        <v>116</v>
      </c>
      <c r="AB341" s="15">
        <f t="shared" si="57"/>
        <v>0.4249084249084249</v>
      </c>
      <c r="AC341" s="16">
        <v>18</v>
      </c>
      <c r="AD341" s="15">
        <f t="shared" si="58"/>
        <v>0.06593406593406594</v>
      </c>
      <c r="AE341" s="16">
        <v>129</v>
      </c>
      <c r="AF341" s="15">
        <f t="shared" si="59"/>
        <v>0.4725274725274725</v>
      </c>
      <c r="AG341" s="16">
        <v>50</v>
      </c>
      <c r="AH341" s="16" t="s">
        <v>105</v>
      </c>
      <c r="AI341" s="29">
        <f t="shared" si="60"/>
        <v>0</v>
      </c>
    </row>
    <row r="342" spans="2:35" s="101" customFormat="1" ht="15" customHeight="1">
      <c r="B342" s="69"/>
      <c r="C342" s="183"/>
      <c r="D342" s="73" t="s">
        <v>45</v>
      </c>
      <c r="E342" s="96"/>
      <c r="F342" s="97">
        <f>SUM(F337:F341)</f>
        <v>793</v>
      </c>
      <c r="G342" s="97">
        <f>SUM(G337:G341)</f>
        <v>508</v>
      </c>
      <c r="H342" s="79">
        <f>SUM(G342/F342)</f>
        <v>0.6406052963430012</v>
      </c>
      <c r="I342" s="98">
        <f>SUM(I337:I341)</f>
        <v>74</v>
      </c>
      <c r="J342" s="99">
        <f>SUM(J337:J341)</f>
        <v>56</v>
      </c>
      <c r="K342" s="76">
        <f>SUM(J342/I342)</f>
        <v>0.7567567567567568</v>
      </c>
      <c r="L342" s="99">
        <f>SUM(L337:L341)</f>
        <v>56</v>
      </c>
      <c r="M342" s="77">
        <f>SUM(L342/I342)</f>
        <v>0.7567567567567568</v>
      </c>
      <c r="N342" s="99">
        <f>SUM(N337:N341)</f>
        <v>12</v>
      </c>
      <c r="O342" s="77">
        <f>SUM(N342/I342)</f>
        <v>0.16216216216216217</v>
      </c>
      <c r="P342" s="99">
        <f>SUM(P337:P341)</f>
        <v>3</v>
      </c>
      <c r="Q342" s="77">
        <f>SUM(P342/N342)</f>
        <v>0.25</v>
      </c>
      <c r="R342" s="99">
        <f>SUM(R337:R341)</f>
        <v>1</v>
      </c>
      <c r="S342" s="123">
        <f>SUM(R342/N342)</f>
        <v>0.08333333333333333</v>
      </c>
      <c r="T342" s="126"/>
      <c r="U342" s="100">
        <f>SUM(U337:U341)</f>
        <v>1830</v>
      </c>
      <c r="V342" s="77"/>
      <c r="W342" s="100">
        <f>SUM(W337:W341)</f>
        <v>1461</v>
      </c>
      <c r="X342" s="77">
        <f t="shared" si="61"/>
        <v>0.7983606557377049</v>
      </c>
      <c r="Y342" s="100">
        <f>SUM(Y337:Y341)</f>
        <v>1268</v>
      </c>
      <c r="Z342" s="77">
        <f t="shared" si="56"/>
        <v>0.692896174863388</v>
      </c>
      <c r="AA342" s="100">
        <f>SUM(AA337:AA341)</f>
        <v>740</v>
      </c>
      <c r="AB342" s="77">
        <f t="shared" si="57"/>
        <v>0.40437158469945356</v>
      </c>
      <c r="AC342" s="100">
        <f>SUM(AC337:AC341)</f>
        <v>159</v>
      </c>
      <c r="AD342" s="77">
        <f t="shared" si="58"/>
        <v>0.08688524590163935</v>
      </c>
      <c r="AE342" s="100">
        <f>SUM(AE337:AE341)</f>
        <v>828</v>
      </c>
      <c r="AF342" s="77">
        <f t="shared" si="59"/>
        <v>0.4524590163934426</v>
      </c>
      <c r="AG342" s="100">
        <f>SUM(AG337:AG341)</f>
        <v>325</v>
      </c>
      <c r="AH342" s="100">
        <f>SUM(AH337:AH341)</f>
        <v>2</v>
      </c>
      <c r="AI342" s="79">
        <f t="shared" si="60"/>
        <v>0.006153846153846154</v>
      </c>
    </row>
    <row r="343" spans="2:35" s="9" customFormat="1" ht="11.25">
      <c r="B343" s="52"/>
      <c r="C343" s="186">
        <v>2691</v>
      </c>
      <c r="D343" s="63" t="s">
        <v>265</v>
      </c>
      <c r="E343" s="80" t="s">
        <v>60</v>
      </c>
      <c r="F343" s="81">
        <v>732</v>
      </c>
      <c r="G343" s="81">
        <v>455</v>
      </c>
      <c r="H343" s="29">
        <f>SUM(G343/F343)</f>
        <v>0.6215846994535519</v>
      </c>
      <c r="I343" s="64">
        <v>214</v>
      </c>
      <c r="J343" s="17">
        <v>185</v>
      </c>
      <c r="K343" s="36">
        <f>SUM(J343/I343)</f>
        <v>0.8644859813084113</v>
      </c>
      <c r="L343" s="17">
        <v>185</v>
      </c>
      <c r="M343" s="15">
        <f>SUM(L343/I343)</f>
        <v>0.8644859813084113</v>
      </c>
      <c r="N343" s="17">
        <v>26</v>
      </c>
      <c r="O343" s="15">
        <f>SUM(N343/I343)</f>
        <v>0.12149532710280374</v>
      </c>
      <c r="P343" s="17">
        <v>8</v>
      </c>
      <c r="Q343" s="15">
        <f>SUM(P343/N343)</f>
        <v>0.3076923076923077</v>
      </c>
      <c r="R343" s="17">
        <v>0</v>
      </c>
      <c r="S343" s="122">
        <f>SUM(R343/N343)</f>
        <v>0</v>
      </c>
      <c r="T343" s="84" t="s">
        <v>265</v>
      </c>
      <c r="U343" s="16">
        <v>1982</v>
      </c>
      <c r="V343" s="163" t="s">
        <v>31</v>
      </c>
      <c r="W343" s="16">
        <v>1648</v>
      </c>
      <c r="X343" s="15">
        <f t="shared" si="61"/>
        <v>0.8314833501513622</v>
      </c>
      <c r="Y343" s="16">
        <v>1322</v>
      </c>
      <c r="Z343" s="15">
        <f t="shared" si="56"/>
        <v>0.6670030272452069</v>
      </c>
      <c r="AA343" s="16">
        <v>838</v>
      </c>
      <c r="AB343" s="15">
        <f t="shared" si="57"/>
        <v>0.4228052472250252</v>
      </c>
      <c r="AC343" s="16">
        <v>225</v>
      </c>
      <c r="AD343" s="15">
        <f t="shared" si="58"/>
        <v>0.11352169525731584</v>
      </c>
      <c r="AE343" s="16">
        <v>1002</v>
      </c>
      <c r="AF343" s="15">
        <f t="shared" si="59"/>
        <v>0.5055499495459133</v>
      </c>
      <c r="AG343" s="16">
        <v>409</v>
      </c>
      <c r="AH343" s="16">
        <v>2</v>
      </c>
      <c r="AI343" s="29">
        <f t="shared" si="60"/>
        <v>0.004889975550122249</v>
      </c>
    </row>
    <row r="344" spans="2:35" s="9" customFormat="1" ht="11.25">
      <c r="B344" s="52"/>
      <c r="C344" s="186"/>
      <c r="D344" s="63"/>
      <c r="E344" s="80" t="s">
        <v>61</v>
      </c>
      <c r="F344" s="81">
        <v>732</v>
      </c>
      <c r="G344" s="81">
        <v>436</v>
      </c>
      <c r="H344" s="29">
        <f>SUM(G344/F344)</f>
        <v>0.5956284153005464</v>
      </c>
      <c r="I344" s="64"/>
      <c r="J344" s="17"/>
      <c r="K344" s="36"/>
      <c r="L344" s="17"/>
      <c r="M344" s="15"/>
      <c r="N344" s="17"/>
      <c r="O344" s="15"/>
      <c r="P344" s="17"/>
      <c r="Q344" s="15"/>
      <c r="R344" s="17"/>
      <c r="S344" s="122"/>
      <c r="T344" s="84" t="s">
        <v>266</v>
      </c>
      <c r="U344" s="16">
        <v>97</v>
      </c>
      <c r="V344" s="163" t="s">
        <v>31</v>
      </c>
      <c r="W344" s="16">
        <v>80</v>
      </c>
      <c r="X344" s="15">
        <f t="shared" si="61"/>
        <v>0.8247422680412371</v>
      </c>
      <c r="Y344" s="16">
        <v>67</v>
      </c>
      <c r="Z344" s="15">
        <f aca="true" t="shared" si="62" ref="Z344:Z375">SUM(Y344/U344)</f>
        <v>0.6907216494845361</v>
      </c>
      <c r="AA344" s="16">
        <v>51</v>
      </c>
      <c r="AB344" s="15">
        <f aca="true" t="shared" si="63" ref="AB344:AB375">SUM(AA344/U344)</f>
        <v>0.5257731958762887</v>
      </c>
      <c r="AC344" s="16">
        <v>11</v>
      </c>
      <c r="AD344" s="15">
        <f aca="true" t="shared" si="64" ref="AD344:AD375">SUM(AC344/U344)</f>
        <v>0.1134020618556701</v>
      </c>
      <c r="AE344" s="16">
        <v>56</v>
      </c>
      <c r="AF344" s="15">
        <f aca="true" t="shared" si="65" ref="AF344:AF375">SUM(AE344/U344)</f>
        <v>0.5773195876288659</v>
      </c>
      <c r="AG344" s="16">
        <v>21</v>
      </c>
      <c r="AH344" s="16" t="s">
        <v>105</v>
      </c>
      <c r="AI344" s="29">
        <f aca="true" t="shared" si="66" ref="AI344:AI375">SUM(AH344/AG344)</f>
        <v>0</v>
      </c>
    </row>
    <row r="345" spans="2:35" s="9" customFormat="1" ht="11.25">
      <c r="B345" s="52"/>
      <c r="C345" s="186"/>
      <c r="D345" s="63"/>
      <c r="E345" s="80" t="s">
        <v>63</v>
      </c>
      <c r="F345" s="81">
        <v>733</v>
      </c>
      <c r="G345" s="81">
        <v>386</v>
      </c>
      <c r="H345" s="29">
        <f>SUM(G345/F345)</f>
        <v>0.5266030013642565</v>
      </c>
      <c r="I345" s="64"/>
      <c r="J345" s="17"/>
      <c r="K345" s="36"/>
      <c r="L345" s="17"/>
      <c r="M345" s="15"/>
      <c r="N345" s="17"/>
      <c r="O345" s="15"/>
      <c r="P345" s="17"/>
      <c r="Q345" s="15"/>
      <c r="R345" s="17"/>
      <c r="S345" s="122"/>
      <c r="T345" s="84" t="s">
        <v>267</v>
      </c>
      <c r="U345" s="16">
        <v>125</v>
      </c>
      <c r="V345" s="163" t="s">
        <v>31</v>
      </c>
      <c r="W345" s="16">
        <v>103</v>
      </c>
      <c r="X345" s="15">
        <f t="shared" si="61"/>
        <v>0.824</v>
      </c>
      <c r="Y345" s="16">
        <v>89</v>
      </c>
      <c r="Z345" s="15">
        <f t="shared" si="62"/>
        <v>0.712</v>
      </c>
      <c r="AA345" s="16">
        <v>64</v>
      </c>
      <c r="AB345" s="15">
        <f t="shared" si="63"/>
        <v>0.512</v>
      </c>
      <c r="AC345" s="16">
        <v>0</v>
      </c>
      <c r="AD345" s="15">
        <f t="shared" si="64"/>
        <v>0</v>
      </c>
      <c r="AE345" s="16">
        <v>61</v>
      </c>
      <c r="AF345" s="15">
        <f t="shared" si="65"/>
        <v>0.488</v>
      </c>
      <c r="AG345" s="16">
        <v>25</v>
      </c>
      <c r="AH345" s="16" t="s">
        <v>105</v>
      </c>
      <c r="AI345" s="29">
        <f t="shared" si="66"/>
        <v>0</v>
      </c>
    </row>
    <row r="346" spans="2:35" s="9" customFormat="1" ht="11.25">
      <c r="B346" s="52"/>
      <c r="C346" s="186"/>
      <c r="D346" s="63"/>
      <c r="E346" s="80"/>
      <c r="F346" s="81"/>
      <c r="G346" s="81"/>
      <c r="H346" s="29"/>
      <c r="I346" s="64"/>
      <c r="J346" s="17"/>
      <c r="K346" s="36"/>
      <c r="L346" s="17"/>
      <c r="M346" s="15"/>
      <c r="N346" s="17"/>
      <c r="O346" s="15"/>
      <c r="P346" s="17"/>
      <c r="Q346" s="15"/>
      <c r="R346" s="17"/>
      <c r="S346" s="122"/>
      <c r="T346" s="84" t="s">
        <v>268</v>
      </c>
      <c r="U346" s="16">
        <v>234</v>
      </c>
      <c r="V346" s="163" t="s">
        <v>31</v>
      </c>
      <c r="W346" s="16">
        <v>182</v>
      </c>
      <c r="X346" s="15">
        <f t="shared" si="61"/>
        <v>0.7777777777777778</v>
      </c>
      <c r="Y346" s="16">
        <v>153</v>
      </c>
      <c r="Z346" s="15">
        <f t="shared" si="62"/>
        <v>0.6538461538461539</v>
      </c>
      <c r="AA346" s="16">
        <v>93</v>
      </c>
      <c r="AB346" s="15">
        <f t="shared" si="63"/>
        <v>0.3974358974358974</v>
      </c>
      <c r="AC346" s="16">
        <v>10</v>
      </c>
      <c r="AD346" s="15">
        <f t="shared" si="64"/>
        <v>0.042735042735042736</v>
      </c>
      <c r="AE346" s="16">
        <v>95</v>
      </c>
      <c r="AF346" s="15">
        <f t="shared" si="65"/>
        <v>0.405982905982906</v>
      </c>
      <c r="AG346" s="16">
        <v>42</v>
      </c>
      <c r="AH346" s="16" t="s">
        <v>105</v>
      </c>
      <c r="AI346" s="29">
        <f t="shared" si="66"/>
        <v>0</v>
      </c>
    </row>
    <row r="347" spans="2:35" s="9" customFormat="1" ht="11.25">
      <c r="B347" s="52"/>
      <c r="C347" s="186"/>
      <c r="D347" s="63"/>
      <c r="E347" s="80"/>
      <c r="F347" s="81"/>
      <c r="G347" s="81"/>
      <c r="H347" s="29"/>
      <c r="I347" s="64"/>
      <c r="J347" s="17"/>
      <c r="K347" s="36"/>
      <c r="L347" s="17"/>
      <c r="M347" s="15"/>
      <c r="N347" s="17"/>
      <c r="O347" s="15"/>
      <c r="P347" s="17"/>
      <c r="Q347" s="15"/>
      <c r="R347" s="17"/>
      <c r="S347" s="122"/>
      <c r="T347" s="84" t="s">
        <v>269</v>
      </c>
      <c r="U347" s="16">
        <v>45</v>
      </c>
      <c r="V347" s="163" t="s">
        <v>31</v>
      </c>
      <c r="W347" s="16">
        <v>39</v>
      </c>
      <c r="X347" s="15">
        <f t="shared" si="61"/>
        <v>0.8666666666666667</v>
      </c>
      <c r="Y347" s="16">
        <v>38</v>
      </c>
      <c r="Z347" s="15">
        <f t="shared" si="62"/>
        <v>0.8444444444444444</v>
      </c>
      <c r="AA347" s="16">
        <v>31</v>
      </c>
      <c r="AB347" s="15">
        <f t="shared" si="63"/>
        <v>0.6888888888888889</v>
      </c>
      <c r="AC347" s="16">
        <v>1</v>
      </c>
      <c r="AD347" s="15">
        <f t="shared" si="64"/>
        <v>0.022222222222222223</v>
      </c>
      <c r="AE347" s="16">
        <v>29</v>
      </c>
      <c r="AF347" s="15">
        <f t="shared" si="65"/>
        <v>0.6444444444444445</v>
      </c>
      <c r="AG347" s="16">
        <v>11</v>
      </c>
      <c r="AH347" s="16" t="s">
        <v>105</v>
      </c>
      <c r="AI347" s="29">
        <f t="shared" si="66"/>
        <v>0</v>
      </c>
    </row>
    <row r="348" spans="2:35" s="9" customFormat="1" ht="11.25">
      <c r="B348" s="52"/>
      <c r="C348" s="186"/>
      <c r="D348" s="63"/>
      <c r="E348" s="80"/>
      <c r="F348" s="81"/>
      <c r="G348" s="81"/>
      <c r="H348" s="29"/>
      <c r="I348" s="64"/>
      <c r="J348" s="17"/>
      <c r="K348" s="36"/>
      <c r="L348" s="17"/>
      <c r="M348" s="15"/>
      <c r="N348" s="17"/>
      <c r="O348" s="15"/>
      <c r="P348" s="17"/>
      <c r="Q348" s="15"/>
      <c r="R348" s="17"/>
      <c r="S348" s="122"/>
      <c r="T348" s="84" t="s">
        <v>156</v>
      </c>
      <c r="U348" s="16">
        <v>131</v>
      </c>
      <c r="V348" s="163" t="s">
        <v>31</v>
      </c>
      <c r="W348" s="16">
        <v>99</v>
      </c>
      <c r="X348" s="15">
        <f t="shared" si="61"/>
        <v>0.7557251908396947</v>
      </c>
      <c r="Y348" s="16">
        <v>90</v>
      </c>
      <c r="Z348" s="15">
        <f t="shared" si="62"/>
        <v>0.6870229007633588</v>
      </c>
      <c r="AA348" s="16">
        <v>55</v>
      </c>
      <c r="AB348" s="15">
        <f t="shared" si="63"/>
        <v>0.4198473282442748</v>
      </c>
      <c r="AC348" s="16">
        <v>2</v>
      </c>
      <c r="AD348" s="15">
        <f t="shared" si="64"/>
        <v>0.015267175572519083</v>
      </c>
      <c r="AE348" s="16">
        <v>60</v>
      </c>
      <c r="AF348" s="15">
        <f t="shared" si="65"/>
        <v>0.4580152671755725</v>
      </c>
      <c r="AG348" s="16">
        <v>22</v>
      </c>
      <c r="AH348" s="16" t="s">
        <v>105</v>
      </c>
      <c r="AI348" s="29">
        <f t="shared" si="66"/>
        <v>0</v>
      </c>
    </row>
    <row r="349" spans="2:35" s="101" customFormat="1" ht="15" customHeight="1">
      <c r="B349" s="69"/>
      <c r="C349" s="183"/>
      <c r="D349" s="73" t="s">
        <v>45</v>
      </c>
      <c r="E349" s="96"/>
      <c r="F349" s="97">
        <f>SUM(F343:F348)</f>
        <v>2197</v>
      </c>
      <c r="G349" s="97">
        <f>SUM(G343:G348)</f>
        <v>1277</v>
      </c>
      <c r="H349" s="79">
        <f>SUM(G349/F349)</f>
        <v>0.5812471552116523</v>
      </c>
      <c r="I349" s="98">
        <f>SUM(I343:I348)</f>
        <v>214</v>
      </c>
      <c r="J349" s="99">
        <f>SUM(J343:J348)</f>
        <v>185</v>
      </c>
      <c r="K349" s="76">
        <f>SUM(J349/I349)</f>
        <v>0.8644859813084113</v>
      </c>
      <c r="L349" s="99">
        <f>SUM(L343:L348)</f>
        <v>185</v>
      </c>
      <c r="M349" s="77">
        <f>SUM(L349/I349)</f>
        <v>0.8644859813084113</v>
      </c>
      <c r="N349" s="99">
        <f>SUM(N343:N348)</f>
        <v>26</v>
      </c>
      <c r="O349" s="77">
        <f>SUM(N349/I349)</f>
        <v>0.12149532710280374</v>
      </c>
      <c r="P349" s="99">
        <f>SUM(P343:P348)</f>
        <v>8</v>
      </c>
      <c r="Q349" s="77">
        <f>SUM(P349/N349)</f>
        <v>0.3076923076923077</v>
      </c>
      <c r="R349" s="99">
        <f>SUM(R343:R348)</f>
        <v>0</v>
      </c>
      <c r="S349" s="123">
        <f>SUM(R349/N349)</f>
        <v>0</v>
      </c>
      <c r="T349" s="126"/>
      <c r="U349" s="100">
        <f>SUM(U343:U348)</f>
        <v>2614</v>
      </c>
      <c r="V349" s="77"/>
      <c r="W349" s="100">
        <f>SUM(W343:W348)</f>
        <v>2151</v>
      </c>
      <c r="X349" s="77">
        <f t="shared" si="61"/>
        <v>0.822876817138485</v>
      </c>
      <c r="Y349" s="100">
        <f>SUM(Y343:Y348)</f>
        <v>1759</v>
      </c>
      <c r="Z349" s="77">
        <f t="shared" si="62"/>
        <v>0.6729150726855394</v>
      </c>
      <c r="AA349" s="100">
        <f>SUM(AA343:AA348)</f>
        <v>1132</v>
      </c>
      <c r="AB349" s="77">
        <f t="shared" si="63"/>
        <v>0.43305279265493496</v>
      </c>
      <c r="AC349" s="100">
        <f>SUM(AC343:AC348)</f>
        <v>249</v>
      </c>
      <c r="AD349" s="77">
        <f t="shared" si="64"/>
        <v>0.09525631216526396</v>
      </c>
      <c r="AE349" s="100">
        <f>SUM(AE343:AE348)</f>
        <v>1303</v>
      </c>
      <c r="AF349" s="77">
        <f t="shared" si="65"/>
        <v>0.4984697781178271</v>
      </c>
      <c r="AG349" s="100">
        <f>SUM(AG343:AG348)</f>
        <v>530</v>
      </c>
      <c r="AH349" s="100">
        <f>SUM(AH343:AH348)</f>
        <v>2</v>
      </c>
      <c r="AI349" s="79">
        <f t="shared" si="66"/>
        <v>0.0037735849056603774</v>
      </c>
    </row>
    <row r="350" spans="2:35" s="9" customFormat="1" ht="11.25">
      <c r="B350" s="52"/>
      <c r="C350" s="186">
        <v>2692</v>
      </c>
      <c r="D350" s="63" t="s">
        <v>41</v>
      </c>
      <c r="E350" s="80" t="s">
        <v>60</v>
      </c>
      <c r="F350" s="81">
        <v>432</v>
      </c>
      <c r="G350" s="81">
        <v>301</v>
      </c>
      <c r="H350" s="29">
        <f>SUM(G350/F350)</f>
        <v>0.6967592592592593</v>
      </c>
      <c r="I350" s="64">
        <v>113</v>
      </c>
      <c r="J350" s="17">
        <v>87</v>
      </c>
      <c r="K350" s="36">
        <f>SUM(J350/I350)</f>
        <v>0.7699115044247787</v>
      </c>
      <c r="L350" s="17">
        <v>87</v>
      </c>
      <c r="M350" s="15">
        <f>SUM(L350/I350)</f>
        <v>0.7699115044247787</v>
      </c>
      <c r="N350" s="17">
        <v>33</v>
      </c>
      <c r="O350" s="15">
        <f>SUM(N350/I350)</f>
        <v>0.2920353982300885</v>
      </c>
      <c r="P350" s="17">
        <v>0</v>
      </c>
      <c r="Q350" s="15">
        <f>SUM(P350/N350)</f>
        <v>0</v>
      </c>
      <c r="R350" s="17">
        <v>0</v>
      </c>
      <c r="S350" s="122">
        <f>SUM(R350/N350)</f>
        <v>0</v>
      </c>
      <c r="T350" s="84" t="s">
        <v>41</v>
      </c>
      <c r="U350" s="16">
        <v>497</v>
      </c>
      <c r="V350" s="163" t="s">
        <v>31</v>
      </c>
      <c r="W350" s="16">
        <v>394</v>
      </c>
      <c r="X350" s="15">
        <f t="shared" si="61"/>
        <v>0.7927565392354124</v>
      </c>
      <c r="Y350" s="16">
        <v>272</v>
      </c>
      <c r="Z350" s="15">
        <f t="shared" si="62"/>
        <v>0.5472837022132797</v>
      </c>
      <c r="AA350" s="16">
        <v>175</v>
      </c>
      <c r="AB350" s="15">
        <f t="shared" si="63"/>
        <v>0.352112676056338</v>
      </c>
      <c r="AC350" s="16">
        <v>12</v>
      </c>
      <c r="AD350" s="15">
        <f t="shared" si="64"/>
        <v>0.02414486921529175</v>
      </c>
      <c r="AE350" s="16">
        <v>233</v>
      </c>
      <c r="AF350" s="15">
        <f t="shared" si="65"/>
        <v>0.4688128772635815</v>
      </c>
      <c r="AG350" s="16">
        <v>93</v>
      </c>
      <c r="AH350" s="16">
        <v>7</v>
      </c>
      <c r="AI350" s="29">
        <f t="shared" si="66"/>
        <v>0.07526881720430108</v>
      </c>
    </row>
    <row r="351" spans="2:35" s="9" customFormat="1" ht="11.25">
      <c r="B351" s="52"/>
      <c r="C351" s="37"/>
      <c r="D351" s="63"/>
      <c r="E351" s="80" t="s">
        <v>61</v>
      </c>
      <c r="F351" s="81">
        <v>432</v>
      </c>
      <c r="G351" s="81">
        <v>304</v>
      </c>
      <c r="H351" s="29">
        <f>SUM(G351/F351)</f>
        <v>0.7037037037037037</v>
      </c>
      <c r="I351" s="65"/>
      <c r="J351" s="17"/>
      <c r="K351" s="36"/>
      <c r="L351" s="17"/>
      <c r="M351" s="15"/>
      <c r="N351" s="17"/>
      <c r="O351" s="15"/>
      <c r="P351" s="17"/>
      <c r="Q351" s="15"/>
      <c r="R351" s="17"/>
      <c r="S351" s="122"/>
      <c r="T351" s="84" t="s">
        <v>298</v>
      </c>
      <c r="U351" s="16">
        <v>119</v>
      </c>
      <c r="V351" s="163" t="s">
        <v>31</v>
      </c>
      <c r="W351" s="16">
        <v>1</v>
      </c>
      <c r="X351" s="15">
        <f t="shared" si="61"/>
        <v>0.008403361344537815</v>
      </c>
      <c r="Y351" s="16">
        <v>0</v>
      </c>
      <c r="Z351" s="15">
        <f t="shared" si="62"/>
        <v>0</v>
      </c>
      <c r="AA351" s="16">
        <v>26</v>
      </c>
      <c r="AB351" s="15">
        <f t="shared" si="63"/>
        <v>0.2184873949579832</v>
      </c>
      <c r="AC351" s="16">
        <v>1</v>
      </c>
      <c r="AD351" s="15">
        <f t="shared" si="64"/>
        <v>0.008403361344537815</v>
      </c>
      <c r="AE351" s="16">
        <v>56</v>
      </c>
      <c r="AF351" s="15">
        <f t="shared" si="65"/>
        <v>0.47058823529411764</v>
      </c>
      <c r="AG351" s="16" t="s">
        <v>111</v>
      </c>
      <c r="AH351" s="16" t="s">
        <v>105</v>
      </c>
      <c r="AI351" s="29">
        <f t="shared" si="66"/>
        <v>0</v>
      </c>
    </row>
    <row r="352" spans="2:35" s="9" customFormat="1" ht="11.25">
      <c r="B352" s="52"/>
      <c r="C352" s="37"/>
      <c r="D352" s="63"/>
      <c r="E352" s="80" t="s">
        <v>43</v>
      </c>
      <c r="F352" s="81">
        <v>305</v>
      </c>
      <c r="G352" s="81">
        <v>219</v>
      </c>
      <c r="H352" s="29">
        <f>SUM(G352/F352)</f>
        <v>0.7180327868852459</v>
      </c>
      <c r="I352" s="65"/>
      <c r="J352" s="17"/>
      <c r="K352" s="36"/>
      <c r="L352" s="17"/>
      <c r="M352" s="15"/>
      <c r="N352" s="17"/>
      <c r="O352" s="15"/>
      <c r="P352" s="17"/>
      <c r="Q352" s="15"/>
      <c r="R352" s="17"/>
      <c r="S352" s="122"/>
      <c r="T352" s="84" t="s">
        <v>270</v>
      </c>
      <c r="U352" s="16">
        <v>60</v>
      </c>
      <c r="V352" s="163" t="s">
        <v>31</v>
      </c>
      <c r="W352" s="16">
        <v>48</v>
      </c>
      <c r="X352" s="15">
        <f t="shared" si="61"/>
        <v>0.8</v>
      </c>
      <c r="Y352" s="16">
        <v>40</v>
      </c>
      <c r="Z352" s="15">
        <f t="shared" si="62"/>
        <v>0.6666666666666666</v>
      </c>
      <c r="AA352" s="16">
        <v>31</v>
      </c>
      <c r="AB352" s="15">
        <f t="shared" si="63"/>
        <v>0.5166666666666667</v>
      </c>
      <c r="AC352" s="16">
        <v>1</v>
      </c>
      <c r="AD352" s="15">
        <f t="shared" si="64"/>
        <v>0.016666666666666666</v>
      </c>
      <c r="AE352" s="16">
        <v>31</v>
      </c>
      <c r="AF352" s="15">
        <f t="shared" si="65"/>
        <v>0.5166666666666667</v>
      </c>
      <c r="AG352" s="16">
        <v>10</v>
      </c>
      <c r="AH352" s="16" t="s">
        <v>105</v>
      </c>
      <c r="AI352" s="29">
        <f t="shared" si="66"/>
        <v>0</v>
      </c>
    </row>
    <row r="353" spans="2:35" s="9" customFormat="1" ht="11.25">
      <c r="B353" s="52"/>
      <c r="C353" s="37"/>
      <c r="D353" s="63"/>
      <c r="E353" s="80"/>
      <c r="F353" s="17"/>
      <c r="G353" s="17"/>
      <c r="H353" s="29"/>
      <c r="I353" s="65"/>
      <c r="J353" s="17"/>
      <c r="K353" s="36"/>
      <c r="L353" s="17"/>
      <c r="M353" s="15"/>
      <c r="N353" s="17"/>
      <c r="O353" s="15"/>
      <c r="P353" s="17"/>
      <c r="Q353" s="15"/>
      <c r="R353" s="17"/>
      <c r="S353" s="122"/>
      <c r="T353" s="84" t="s">
        <v>271</v>
      </c>
      <c r="U353" s="16">
        <v>72</v>
      </c>
      <c r="V353" s="163" t="s">
        <v>31</v>
      </c>
      <c r="W353" s="16">
        <v>55</v>
      </c>
      <c r="X353" s="15">
        <f t="shared" si="61"/>
        <v>0.7638888888888888</v>
      </c>
      <c r="Y353" s="16">
        <v>41</v>
      </c>
      <c r="Z353" s="15">
        <f t="shared" si="62"/>
        <v>0.5694444444444444</v>
      </c>
      <c r="AA353" s="16">
        <v>29</v>
      </c>
      <c r="AB353" s="15">
        <f t="shared" si="63"/>
        <v>0.4027777777777778</v>
      </c>
      <c r="AC353" s="16">
        <v>4</v>
      </c>
      <c r="AD353" s="15">
        <f t="shared" si="64"/>
        <v>0.05555555555555555</v>
      </c>
      <c r="AE353" s="16">
        <v>32</v>
      </c>
      <c r="AF353" s="15">
        <f t="shared" si="65"/>
        <v>0.4444444444444444</v>
      </c>
      <c r="AG353" s="16">
        <v>15</v>
      </c>
      <c r="AH353" s="16" t="s">
        <v>105</v>
      </c>
      <c r="AI353" s="29">
        <f t="shared" si="66"/>
        <v>0</v>
      </c>
    </row>
    <row r="354" spans="2:35" s="9" customFormat="1" ht="11.25">
      <c r="B354" s="52"/>
      <c r="C354" s="37"/>
      <c r="D354" s="63"/>
      <c r="E354" s="80"/>
      <c r="F354" s="17"/>
      <c r="G354" s="17"/>
      <c r="H354" s="29"/>
      <c r="I354" s="65"/>
      <c r="J354" s="17"/>
      <c r="K354" s="35"/>
      <c r="L354" s="17"/>
      <c r="M354" s="21"/>
      <c r="N354" s="17"/>
      <c r="O354" s="21"/>
      <c r="P354" s="17"/>
      <c r="Q354" s="15"/>
      <c r="R354" s="17"/>
      <c r="S354" s="124"/>
      <c r="T354" s="84" t="s">
        <v>272</v>
      </c>
      <c r="U354" s="16">
        <v>125</v>
      </c>
      <c r="V354" s="163" t="s">
        <v>31</v>
      </c>
      <c r="W354" s="16">
        <v>101</v>
      </c>
      <c r="X354" s="15">
        <f t="shared" si="61"/>
        <v>0.808</v>
      </c>
      <c r="Y354" s="16">
        <v>80</v>
      </c>
      <c r="Z354" s="15">
        <f t="shared" si="62"/>
        <v>0.64</v>
      </c>
      <c r="AA354" s="16">
        <v>49</v>
      </c>
      <c r="AB354" s="15">
        <f t="shared" si="63"/>
        <v>0.392</v>
      </c>
      <c r="AC354" s="16">
        <v>21</v>
      </c>
      <c r="AD354" s="15">
        <f t="shared" si="64"/>
        <v>0.168</v>
      </c>
      <c r="AE354" s="16">
        <v>59</v>
      </c>
      <c r="AF354" s="15">
        <f t="shared" si="65"/>
        <v>0.472</v>
      </c>
      <c r="AG354" s="16">
        <v>25</v>
      </c>
      <c r="AH354" s="16">
        <v>1</v>
      </c>
      <c r="AI354" s="29">
        <f t="shared" si="66"/>
        <v>0.04</v>
      </c>
    </row>
    <row r="355" spans="2:35" s="9" customFormat="1" ht="11.25">
      <c r="B355" s="52"/>
      <c r="C355" s="37"/>
      <c r="D355" s="63"/>
      <c r="E355" s="80"/>
      <c r="F355" s="17"/>
      <c r="G355" s="17"/>
      <c r="H355" s="29"/>
      <c r="I355" s="65"/>
      <c r="J355" s="17"/>
      <c r="K355" s="36"/>
      <c r="L355" s="17"/>
      <c r="M355" s="15"/>
      <c r="N355" s="17"/>
      <c r="O355" s="15"/>
      <c r="P355" s="17"/>
      <c r="Q355" s="15"/>
      <c r="R355" s="17"/>
      <c r="S355" s="124"/>
      <c r="T355" s="84" t="s">
        <v>273</v>
      </c>
      <c r="U355" s="16">
        <v>379</v>
      </c>
      <c r="V355" s="163" t="s">
        <v>31</v>
      </c>
      <c r="W355" s="16">
        <v>283</v>
      </c>
      <c r="X355" s="15">
        <f t="shared" si="61"/>
        <v>0.7467018469656992</v>
      </c>
      <c r="Y355" s="16">
        <v>220</v>
      </c>
      <c r="Z355" s="15">
        <f t="shared" si="62"/>
        <v>0.5804749340369393</v>
      </c>
      <c r="AA355" s="16">
        <v>149</v>
      </c>
      <c r="AB355" s="15">
        <f t="shared" si="63"/>
        <v>0.39313984168865435</v>
      </c>
      <c r="AC355" s="16">
        <v>5</v>
      </c>
      <c r="AD355" s="15">
        <f t="shared" si="64"/>
        <v>0.013192612137203167</v>
      </c>
      <c r="AE355" s="16">
        <v>161</v>
      </c>
      <c r="AF355" s="15">
        <f t="shared" si="65"/>
        <v>0.42480211081794195</v>
      </c>
      <c r="AG355" s="16">
        <v>69</v>
      </c>
      <c r="AH355" s="16" t="s">
        <v>105</v>
      </c>
      <c r="AI355" s="29">
        <f t="shared" si="66"/>
        <v>0</v>
      </c>
    </row>
    <row r="356" spans="2:35" s="9" customFormat="1" ht="11.25">
      <c r="B356" s="52"/>
      <c r="C356" s="37"/>
      <c r="D356" s="63"/>
      <c r="E356" s="80"/>
      <c r="F356" s="17"/>
      <c r="G356" s="17"/>
      <c r="H356" s="29"/>
      <c r="I356" s="65"/>
      <c r="J356" s="17"/>
      <c r="K356" s="36"/>
      <c r="L356" s="17"/>
      <c r="M356" s="15"/>
      <c r="N356" s="17"/>
      <c r="O356" s="15"/>
      <c r="P356" s="17"/>
      <c r="Q356" s="15"/>
      <c r="R356" s="17"/>
      <c r="S356" s="124"/>
      <c r="T356" s="84" t="s">
        <v>274</v>
      </c>
      <c r="U356" s="16">
        <v>125</v>
      </c>
      <c r="V356" s="163" t="s">
        <v>31</v>
      </c>
      <c r="W356" s="16">
        <v>105</v>
      </c>
      <c r="X356" s="15">
        <f t="shared" si="61"/>
        <v>0.84</v>
      </c>
      <c r="Y356" s="16">
        <v>77</v>
      </c>
      <c r="Z356" s="15">
        <f t="shared" si="62"/>
        <v>0.616</v>
      </c>
      <c r="AA356" s="16">
        <v>65</v>
      </c>
      <c r="AB356" s="15">
        <f t="shared" si="63"/>
        <v>0.52</v>
      </c>
      <c r="AC356" s="16">
        <v>1</v>
      </c>
      <c r="AD356" s="15">
        <f t="shared" si="64"/>
        <v>0.008</v>
      </c>
      <c r="AE356" s="16">
        <v>63</v>
      </c>
      <c r="AF356" s="15">
        <f t="shared" si="65"/>
        <v>0.504</v>
      </c>
      <c r="AG356" s="16">
        <v>26</v>
      </c>
      <c r="AH356" s="16" t="s">
        <v>105</v>
      </c>
      <c r="AI356" s="29">
        <f t="shared" si="66"/>
        <v>0</v>
      </c>
    </row>
    <row r="357" spans="2:35" s="9" customFormat="1" ht="11.25">
      <c r="B357" s="52"/>
      <c r="C357" s="37"/>
      <c r="D357" s="63"/>
      <c r="E357" s="80"/>
      <c r="F357" s="17"/>
      <c r="G357" s="17"/>
      <c r="H357" s="29"/>
      <c r="I357" s="65"/>
      <c r="J357" s="17"/>
      <c r="K357" s="36"/>
      <c r="L357" s="17"/>
      <c r="M357" s="15"/>
      <c r="N357" s="17"/>
      <c r="O357" s="15"/>
      <c r="P357" s="17"/>
      <c r="Q357" s="15"/>
      <c r="R357" s="17"/>
      <c r="S357" s="122"/>
      <c r="T357" s="84" t="s">
        <v>275</v>
      </c>
      <c r="U357" s="16">
        <v>20</v>
      </c>
      <c r="V357" s="163" t="s">
        <v>31</v>
      </c>
      <c r="W357" s="16">
        <v>20</v>
      </c>
      <c r="X357" s="15">
        <f t="shared" si="61"/>
        <v>1</v>
      </c>
      <c r="Y357" s="16">
        <v>20</v>
      </c>
      <c r="Z357" s="15">
        <f t="shared" si="62"/>
        <v>1</v>
      </c>
      <c r="AA357" s="16">
        <v>10</v>
      </c>
      <c r="AB357" s="15">
        <f t="shared" si="63"/>
        <v>0.5</v>
      </c>
      <c r="AC357" s="16">
        <v>0</v>
      </c>
      <c r="AD357" s="15">
        <f t="shared" si="64"/>
        <v>0</v>
      </c>
      <c r="AE357" s="16">
        <v>11</v>
      </c>
      <c r="AF357" s="15">
        <f t="shared" si="65"/>
        <v>0.55</v>
      </c>
      <c r="AG357" s="16">
        <v>4</v>
      </c>
      <c r="AH357" s="16" t="s">
        <v>105</v>
      </c>
      <c r="AI357" s="29">
        <f t="shared" si="66"/>
        <v>0</v>
      </c>
    </row>
    <row r="358" spans="2:35" s="9" customFormat="1" ht="11.25">
      <c r="B358" s="52"/>
      <c r="C358" s="37"/>
      <c r="D358" s="63"/>
      <c r="E358" s="80"/>
      <c r="F358" s="17"/>
      <c r="G358" s="17"/>
      <c r="H358" s="29"/>
      <c r="I358" s="65"/>
      <c r="J358" s="17"/>
      <c r="K358" s="36"/>
      <c r="L358" s="17"/>
      <c r="M358" s="15"/>
      <c r="N358" s="17"/>
      <c r="O358" s="15"/>
      <c r="P358" s="17"/>
      <c r="Q358" s="15"/>
      <c r="R358" s="17"/>
      <c r="S358" s="124"/>
      <c r="T358" s="84" t="s">
        <v>276</v>
      </c>
      <c r="U358" s="16">
        <v>37</v>
      </c>
      <c r="V358" s="163" t="s">
        <v>31</v>
      </c>
      <c r="W358" s="16">
        <v>29</v>
      </c>
      <c r="X358" s="15">
        <f t="shared" si="61"/>
        <v>0.7837837837837838</v>
      </c>
      <c r="Y358" s="16">
        <v>18</v>
      </c>
      <c r="Z358" s="15">
        <f t="shared" si="62"/>
        <v>0.4864864864864865</v>
      </c>
      <c r="AA358" s="16">
        <v>13</v>
      </c>
      <c r="AB358" s="15">
        <f t="shared" si="63"/>
        <v>0.35135135135135137</v>
      </c>
      <c r="AC358" s="16">
        <v>3</v>
      </c>
      <c r="AD358" s="15">
        <f t="shared" si="64"/>
        <v>0.08108108108108109</v>
      </c>
      <c r="AE358" s="16">
        <v>20</v>
      </c>
      <c r="AF358" s="15">
        <f t="shared" si="65"/>
        <v>0.5405405405405406</v>
      </c>
      <c r="AG358" s="16" t="s">
        <v>283</v>
      </c>
      <c r="AH358" s="16" t="s">
        <v>105</v>
      </c>
      <c r="AI358" s="29">
        <f t="shared" si="66"/>
        <v>0</v>
      </c>
    </row>
    <row r="359" spans="2:35" s="9" customFormat="1" ht="11.25">
      <c r="B359" s="52"/>
      <c r="C359" s="37"/>
      <c r="D359" s="63"/>
      <c r="E359" s="80"/>
      <c r="F359" s="17"/>
      <c r="G359" s="17"/>
      <c r="H359" s="29"/>
      <c r="I359" s="65"/>
      <c r="J359" s="17"/>
      <c r="K359" s="36"/>
      <c r="L359" s="17"/>
      <c r="M359" s="15"/>
      <c r="N359" s="17"/>
      <c r="O359" s="15"/>
      <c r="P359" s="17"/>
      <c r="Q359" s="15"/>
      <c r="R359" s="17"/>
      <c r="S359" s="124"/>
      <c r="T359" s="84" t="s">
        <v>277</v>
      </c>
      <c r="U359" s="16">
        <v>116</v>
      </c>
      <c r="V359" s="163" t="s">
        <v>31</v>
      </c>
      <c r="W359" s="16">
        <v>93</v>
      </c>
      <c r="X359" s="15">
        <f t="shared" si="61"/>
        <v>0.8017241379310345</v>
      </c>
      <c r="Y359" s="16">
        <v>87</v>
      </c>
      <c r="Z359" s="15">
        <f t="shared" si="62"/>
        <v>0.75</v>
      </c>
      <c r="AA359" s="16">
        <v>36</v>
      </c>
      <c r="AB359" s="15">
        <f t="shared" si="63"/>
        <v>0.3103448275862069</v>
      </c>
      <c r="AC359" s="16">
        <v>13</v>
      </c>
      <c r="AD359" s="15">
        <f t="shared" si="64"/>
        <v>0.11206896551724138</v>
      </c>
      <c r="AE359" s="16">
        <v>50</v>
      </c>
      <c r="AF359" s="15">
        <f t="shared" si="65"/>
        <v>0.43103448275862066</v>
      </c>
      <c r="AG359" s="16">
        <v>20</v>
      </c>
      <c r="AH359" s="16">
        <v>1</v>
      </c>
      <c r="AI359" s="29">
        <f t="shared" si="66"/>
        <v>0.05</v>
      </c>
    </row>
    <row r="360" spans="2:35" s="9" customFormat="1" ht="11.25">
      <c r="B360" s="52"/>
      <c r="C360" s="37"/>
      <c r="D360" s="63"/>
      <c r="E360" s="80"/>
      <c r="F360" s="17"/>
      <c r="G360" s="17"/>
      <c r="H360" s="29"/>
      <c r="I360" s="65"/>
      <c r="J360" s="17"/>
      <c r="K360" s="36"/>
      <c r="L360" s="17"/>
      <c r="M360" s="15"/>
      <c r="N360" s="17"/>
      <c r="O360" s="15"/>
      <c r="P360" s="17"/>
      <c r="Q360" s="15"/>
      <c r="R360" s="17"/>
      <c r="S360" s="124"/>
      <c r="T360" s="84" t="s">
        <v>278</v>
      </c>
      <c r="U360" s="16">
        <v>86</v>
      </c>
      <c r="V360" s="163" t="s">
        <v>31</v>
      </c>
      <c r="W360" s="16">
        <v>69</v>
      </c>
      <c r="X360" s="15">
        <f t="shared" si="61"/>
        <v>0.8023255813953488</v>
      </c>
      <c r="Y360" s="16">
        <v>65</v>
      </c>
      <c r="Z360" s="15">
        <f t="shared" si="62"/>
        <v>0.7558139534883721</v>
      </c>
      <c r="AA360" s="16">
        <v>34</v>
      </c>
      <c r="AB360" s="15">
        <f t="shared" si="63"/>
        <v>0.3953488372093023</v>
      </c>
      <c r="AC360" s="16">
        <v>7</v>
      </c>
      <c r="AD360" s="15">
        <f t="shared" si="64"/>
        <v>0.08139534883720931</v>
      </c>
      <c r="AE360" s="16">
        <v>37</v>
      </c>
      <c r="AF360" s="15">
        <f t="shared" si="65"/>
        <v>0.43023255813953487</v>
      </c>
      <c r="AG360" s="16">
        <v>14</v>
      </c>
      <c r="AH360" s="16" t="s">
        <v>105</v>
      </c>
      <c r="AI360" s="29">
        <f t="shared" si="66"/>
        <v>0</v>
      </c>
    </row>
    <row r="361" spans="2:35" s="9" customFormat="1" ht="11.25">
      <c r="B361" s="45"/>
      <c r="C361" s="37"/>
      <c r="D361" s="63"/>
      <c r="E361" s="80"/>
      <c r="F361" s="17"/>
      <c r="G361" s="17"/>
      <c r="H361" s="29"/>
      <c r="I361" s="65"/>
      <c r="J361" s="17"/>
      <c r="K361" s="36"/>
      <c r="L361" s="17"/>
      <c r="M361" s="15"/>
      <c r="N361" s="17"/>
      <c r="O361" s="15"/>
      <c r="P361" s="17"/>
      <c r="Q361" s="15"/>
      <c r="R361" s="17"/>
      <c r="S361" s="124"/>
      <c r="T361" s="84" t="s">
        <v>50</v>
      </c>
      <c r="U361" s="16">
        <v>80</v>
      </c>
      <c r="V361" s="163" t="s">
        <v>31</v>
      </c>
      <c r="W361" s="16">
        <v>68</v>
      </c>
      <c r="X361" s="15">
        <f t="shared" si="61"/>
        <v>0.85</v>
      </c>
      <c r="Y361" s="16">
        <v>63</v>
      </c>
      <c r="Z361" s="15">
        <f t="shared" si="62"/>
        <v>0.7875</v>
      </c>
      <c r="AA361" s="16">
        <v>43</v>
      </c>
      <c r="AB361" s="15">
        <f t="shared" si="63"/>
        <v>0.5375</v>
      </c>
      <c r="AC361" s="16">
        <v>5</v>
      </c>
      <c r="AD361" s="15">
        <f t="shared" si="64"/>
        <v>0.0625</v>
      </c>
      <c r="AE361" s="16">
        <v>39</v>
      </c>
      <c r="AF361" s="15">
        <f t="shared" si="65"/>
        <v>0.4875</v>
      </c>
      <c r="AG361" s="16" t="s">
        <v>104</v>
      </c>
      <c r="AH361" s="16">
        <v>0</v>
      </c>
      <c r="AI361" s="29">
        <f t="shared" si="66"/>
        <v>0</v>
      </c>
    </row>
    <row r="362" spans="2:35" s="9" customFormat="1" ht="11.25">
      <c r="B362" s="45"/>
      <c r="C362" s="37"/>
      <c r="D362" s="63"/>
      <c r="E362" s="80"/>
      <c r="F362" s="17"/>
      <c r="G362" s="17"/>
      <c r="H362" s="29"/>
      <c r="I362" s="65"/>
      <c r="J362" s="17"/>
      <c r="K362" s="36"/>
      <c r="L362" s="17"/>
      <c r="M362" s="15"/>
      <c r="N362" s="17"/>
      <c r="O362" s="15"/>
      <c r="P362" s="17"/>
      <c r="Q362" s="15"/>
      <c r="R362" s="17"/>
      <c r="S362" s="124"/>
      <c r="T362" s="84" t="s">
        <v>279</v>
      </c>
      <c r="U362" s="16">
        <v>31</v>
      </c>
      <c r="V362" s="163" t="s">
        <v>31</v>
      </c>
      <c r="W362" s="16">
        <v>27</v>
      </c>
      <c r="X362" s="15">
        <f t="shared" si="61"/>
        <v>0.8709677419354839</v>
      </c>
      <c r="Y362" s="16">
        <v>21</v>
      </c>
      <c r="Z362" s="15">
        <f t="shared" si="62"/>
        <v>0.6774193548387096</v>
      </c>
      <c r="AA362" s="16">
        <v>11</v>
      </c>
      <c r="AB362" s="15">
        <f t="shared" si="63"/>
        <v>0.3548387096774194</v>
      </c>
      <c r="AC362" s="16">
        <v>9</v>
      </c>
      <c r="AD362" s="15">
        <f t="shared" si="64"/>
        <v>0.2903225806451613</v>
      </c>
      <c r="AE362" s="16">
        <v>13</v>
      </c>
      <c r="AF362" s="15">
        <f t="shared" si="65"/>
        <v>0.41935483870967744</v>
      </c>
      <c r="AG362" s="16">
        <v>5</v>
      </c>
      <c r="AH362" s="16" t="s">
        <v>105</v>
      </c>
      <c r="AI362" s="29">
        <f t="shared" si="66"/>
        <v>0</v>
      </c>
    </row>
    <row r="363" spans="2:35" s="9" customFormat="1" ht="11.25">
      <c r="B363" s="45"/>
      <c r="C363" s="37"/>
      <c r="D363" s="63"/>
      <c r="E363" s="80"/>
      <c r="F363" s="17"/>
      <c r="G363" s="17"/>
      <c r="H363" s="29"/>
      <c r="I363" s="65"/>
      <c r="J363" s="17"/>
      <c r="K363" s="36"/>
      <c r="L363" s="17"/>
      <c r="M363" s="15"/>
      <c r="N363" s="17"/>
      <c r="O363" s="15"/>
      <c r="P363" s="17"/>
      <c r="Q363" s="15"/>
      <c r="R363" s="17"/>
      <c r="S363" s="124"/>
      <c r="T363" s="84" t="s">
        <v>51</v>
      </c>
      <c r="U363" s="16">
        <v>46</v>
      </c>
      <c r="V363" s="163" t="s">
        <v>31</v>
      </c>
      <c r="W363" s="16">
        <v>41</v>
      </c>
      <c r="X363" s="15">
        <f t="shared" si="61"/>
        <v>0.8913043478260869</v>
      </c>
      <c r="Y363" s="16">
        <v>37</v>
      </c>
      <c r="Z363" s="15">
        <f t="shared" si="62"/>
        <v>0.8043478260869565</v>
      </c>
      <c r="AA363" s="16">
        <v>22</v>
      </c>
      <c r="AB363" s="15">
        <f t="shared" si="63"/>
        <v>0.4782608695652174</v>
      </c>
      <c r="AC363" s="16">
        <v>8</v>
      </c>
      <c r="AD363" s="15">
        <f t="shared" si="64"/>
        <v>0.17391304347826086</v>
      </c>
      <c r="AE363" s="16">
        <v>25</v>
      </c>
      <c r="AF363" s="15">
        <f t="shared" si="65"/>
        <v>0.5434782608695652</v>
      </c>
      <c r="AG363" s="16">
        <v>7</v>
      </c>
      <c r="AH363" s="16">
        <v>0</v>
      </c>
      <c r="AI363" s="29">
        <f t="shared" si="66"/>
        <v>0</v>
      </c>
    </row>
    <row r="364" spans="2:35" s="9" customFormat="1" ht="11.25">
      <c r="B364" s="46"/>
      <c r="C364" s="37"/>
      <c r="D364" s="63"/>
      <c r="E364" s="80"/>
      <c r="F364" s="17"/>
      <c r="G364" s="17"/>
      <c r="H364" s="29"/>
      <c r="I364" s="65"/>
      <c r="J364" s="17"/>
      <c r="K364" s="36"/>
      <c r="L364" s="17"/>
      <c r="M364" s="15"/>
      <c r="N364" s="17"/>
      <c r="O364" s="15"/>
      <c r="P364" s="17"/>
      <c r="Q364" s="15"/>
      <c r="R364" s="17"/>
      <c r="S364" s="124"/>
      <c r="T364" s="84" t="s">
        <v>52</v>
      </c>
      <c r="U364" s="16">
        <v>231</v>
      </c>
      <c r="V364" s="163" t="s">
        <v>31</v>
      </c>
      <c r="W364" s="16">
        <v>186</v>
      </c>
      <c r="X364" s="15">
        <f t="shared" si="61"/>
        <v>0.8051948051948052</v>
      </c>
      <c r="Y364" s="16">
        <v>138</v>
      </c>
      <c r="Z364" s="15">
        <f t="shared" si="62"/>
        <v>0.5974025974025974</v>
      </c>
      <c r="AA364" s="16">
        <v>84</v>
      </c>
      <c r="AB364" s="15">
        <f t="shared" si="63"/>
        <v>0.36363636363636365</v>
      </c>
      <c r="AC364" s="16">
        <v>26</v>
      </c>
      <c r="AD364" s="15">
        <f t="shared" si="64"/>
        <v>0.11255411255411256</v>
      </c>
      <c r="AE364" s="16">
        <v>111</v>
      </c>
      <c r="AF364" s="15">
        <f t="shared" si="65"/>
        <v>0.4805194805194805</v>
      </c>
      <c r="AG364" s="16" t="s">
        <v>103</v>
      </c>
      <c r="AH364" s="16">
        <v>9</v>
      </c>
      <c r="AI364" s="29">
        <f t="shared" si="66"/>
        <v>0.20930232558139536</v>
      </c>
    </row>
    <row r="365" spans="2:35" s="9" customFormat="1" ht="11.25">
      <c r="B365" s="46"/>
      <c r="C365" s="37"/>
      <c r="D365" s="63"/>
      <c r="E365" s="80"/>
      <c r="F365" s="17"/>
      <c r="G365" s="17"/>
      <c r="H365" s="29"/>
      <c r="I365" s="65"/>
      <c r="J365" s="17"/>
      <c r="K365" s="36"/>
      <c r="L365" s="17"/>
      <c r="M365" s="15"/>
      <c r="N365" s="17"/>
      <c r="O365" s="15"/>
      <c r="P365" s="17"/>
      <c r="Q365" s="15"/>
      <c r="R365" s="17"/>
      <c r="S365" s="124"/>
      <c r="T365" s="84" t="s">
        <v>53</v>
      </c>
      <c r="U365" s="16">
        <v>1188</v>
      </c>
      <c r="V365" s="163" t="s">
        <v>31</v>
      </c>
      <c r="W365" s="16">
        <v>979</v>
      </c>
      <c r="X365" s="15">
        <f t="shared" si="61"/>
        <v>0.8240740740740741</v>
      </c>
      <c r="Y365" s="16">
        <v>807</v>
      </c>
      <c r="Z365" s="15">
        <f t="shared" si="62"/>
        <v>0.6792929292929293</v>
      </c>
      <c r="AA365" s="16">
        <v>518</v>
      </c>
      <c r="AB365" s="15">
        <f t="shared" si="63"/>
        <v>0.43602693602693604</v>
      </c>
      <c r="AC365" s="16">
        <v>100</v>
      </c>
      <c r="AD365" s="15">
        <f t="shared" si="64"/>
        <v>0.08417508417508418</v>
      </c>
      <c r="AE365" s="16">
        <v>567</v>
      </c>
      <c r="AF365" s="15">
        <f t="shared" si="65"/>
        <v>0.4772727272727273</v>
      </c>
      <c r="AG365" s="16">
        <v>239</v>
      </c>
      <c r="AH365" s="16">
        <v>2</v>
      </c>
      <c r="AI365" s="29">
        <f t="shared" si="66"/>
        <v>0.008368200836820083</v>
      </c>
    </row>
    <row r="366" spans="2:35" s="9" customFormat="1" ht="11.25">
      <c r="B366" s="46"/>
      <c r="C366" s="37"/>
      <c r="D366" s="63"/>
      <c r="E366" s="80"/>
      <c r="F366" s="17"/>
      <c r="G366" s="17"/>
      <c r="H366" s="29"/>
      <c r="I366" s="65"/>
      <c r="J366" s="17"/>
      <c r="K366" s="36"/>
      <c r="L366" s="17"/>
      <c r="M366" s="15"/>
      <c r="N366" s="17"/>
      <c r="O366" s="15"/>
      <c r="P366" s="17"/>
      <c r="Q366" s="15"/>
      <c r="R366" s="17"/>
      <c r="S366" s="124"/>
      <c r="T366" s="84" t="s">
        <v>54</v>
      </c>
      <c r="U366" s="16">
        <v>78</v>
      </c>
      <c r="V366" s="163" t="s">
        <v>31</v>
      </c>
      <c r="W366" s="16">
        <v>66</v>
      </c>
      <c r="X366" s="15">
        <f t="shared" si="61"/>
        <v>0.8461538461538461</v>
      </c>
      <c r="Y366" s="16">
        <v>62</v>
      </c>
      <c r="Z366" s="15">
        <f t="shared" si="62"/>
        <v>0.7948717948717948</v>
      </c>
      <c r="AA366" s="16">
        <v>34</v>
      </c>
      <c r="AB366" s="15">
        <f t="shared" si="63"/>
        <v>0.4358974358974359</v>
      </c>
      <c r="AC366" s="16">
        <v>26</v>
      </c>
      <c r="AD366" s="15">
        <f t="shared" si="64"/>
        <v>0.3333333333333333</v>
      </c>
      <c r="AE366" s="16">
        <v>44</v>
      </c>
      <c r="AF366" s="15">
        <f t="shared" si="65"/>
        <v>0.5641025641025641</v>
      </c>
      <c r="AG366" s="16">
        <v>16</v>
      </c>
      <c r="AH366" s="16">
        <v>0</v>
      </c>
      <c r="AI366" s="29">
        <f t="shared" si="66"/>
        <v>0</v>
      </c>
    </row>
    <row r="367" spans="2:35" s="9" customFormat="1" ht="11.25">
      <c r="B367" s="46"/>
      <c r="C367" s="37"/>
      <c r="D367" s="63"/>
      <c r="E367" s="80"/>
      <c r="F367" s="17"/>
      <c r="G367" s="17"/>
      <c r="H367" s="29"/>
      <c r="I367" s="65"/>
      <c r="J367" s="17"/>
      <c r="K367" s="36"/>
      <c r="L367" s="17"/>
      <c r="M367" s="15"/>
      <c r="N367" s="17"/>
      <c r="O367" s="15"/>
      <c r="P367" s="17"/>
      <c r="Q367" s="15"/>
      <c r="R367" s="17"/>
      <c r="S367" s="124"/>
      <c r="T367" s="84" t="s">
        <v>280</v>
      </c>
      <c r="U367" s="16">
        <v>15</v>
      </c>
      <c r="V367" s="163" t="s">
        <v>31</v>
      </c>
      <c r="W367" s="16">
        <v>13</v>
      </c>
      <c r="X367" s="15">
        <f t="shared" si="61"/>
        <v>0.8666666666666667</v>
      </c>
      <c r="Y367" s="16">
        <v>6</v>
      </c>
      <c r="Z367" s="15">
        <f t="shared" si="62"/>
        <v>0.4</v>
      </c>
      <c r="AA367" s="16">
        <v>4</v>
      </c>
      <c r="AB367" s="15">
        <f t="shared" si="63"/>
        <v>0.26666666666666666</v>
      </c>
      <c r="AC367" s="16">
        <v>4</v>
      </c>
      <c r="AD367" s="15">
        <f t="shared" si="64"/>
        <v>0.26666666666666666</v>
      </c>
      <c r="AE367" s="16">
        <v>7</v>
      </c>
      <c r="AF367" s="15">
        <f t="shared" si="65"/>
        <v>0.4666666666666667</v>
      </c>
      <c r="AG367" s="16" t="s">
        <v>289</v>
      </c>
      <c r="AH367" s="16">
        <v>0</v>
      </c>
      <c r="AI367" s="29">
        <f t="shared" si="66"/>
        <v>0</v>
      </c>
    </row>
    <row r="368" spans="2:35" s="9" customFormat="1" ht="11.25">
      <c r="B368" s="46"/>
      <c r="C368" s="37"/>
      <c r="D368" s="63"/>
      <c r="E368" s="80"/>
      <c r="F368" s="17"/>
      <c r="G368" s="17"/>
      <c r="H368" s="29"/>
      <c r="I368" s="65"/>
      <c r="J368" s="17"/>
      <c r="K368" s="36"/>
      <c r="L368" s="17"/>
      <c r="M368" s="15"/>
      <c r="N368" s="17"/>
      <c r="O368" s="15"/>
      <c r="P368" s="17"/>
      <c r="Q368" s="15"/>
      <c r="R368" s="17"/>
      <c r="S368" s="124"/>
      <c r="T368" s="84" t="s">
        <v>281</v>
      </c>
      <c r="U368" s="16">
        <v>2</v>
      </c>
      <c r="V368" s="163" t="s">
        <v>31</v>
      </c>
      <c r="W368" s="16" t="s">
        <v>295</v>
      </c>
      <c r="X368" s="15" t="s">
        <v>39</v>
      </c>
      <c r="Y368" s="16" t="s">
        <v>295</v>
      </c>
      <c r="Z368" s="15" t="s">
        <v>39</v>
      </c>
      <c r="AA368" s="16" t="s">
        <v>295</v>
      </c>
      <c r="AB368" s="15" t="s">
        <v>39</v>
      </c>
      <c r="AC368" s="16" t="s">
        <v>295</v>
      </c>
      <c r="AD368" s="21" t="s">
        <v>39</v>
      </c>
      <c r="AE368" s="16" t="s">
        <v>295</v>
      </c>
      <c r="AF368" s="21" t="s">
        <v>39</v>
      </c>
      <c r="AG368" s="16" t="s">
        <v>295</v>
      </c>
      <c r="AH368" s="16" t="s">
        <v>295</v>
      </c>
      <c r="AI368" s="18" t="s">
        <v>39</v>
      </c>
    </row>
    <row r="369" spans="2:35" s="101" customFormat="1" ht="15" customHeight="1" thickBot="1">
      <c r="B369" s="69"/>
      <c r="C369" s="183"/>
      <c r="D369" s="73" t="s">
        <v>45</v>
      </c>
      <c r="E369" s="96"/>
      <c r="F369" s="97">
        <f>SUM(F350:F368)</f>
        <v>1169</v>
      </c>
      <c r="G369" s="97">
        <f>SUM(G350:G368)</f>
        <v>824</v>
      </c>
      <c r="H369" s="79">
        <f>SUM(G369/F369)</f>
        <v>0.7048759623609923</v>
      </c>
      <c r="I369" s="98">
        <f>SUM(I350:I368)</f>
        <v>113</v>
      </c>
      <c r="J369" s="99">
        <f>SUM(J350:J368)</f>
        <v>87</v>
      </c>
      <c r="K369" s="76">
        <f>SUM(J369/I369)</f>
        <v>0.7699115044247787</v>
      </c>
      <c r="L369" s="99">
        <f>SUM(L350:L368)</f>
        <v>87</v>
      </c>
      <c r="M369" s="77">
        <f>SUM(L369/I369)</f>
        <v>0.7699115044247787</v>
      </c>
      <c r="N369" s="99">
        <f>SUM(N350:N368)</f>
        <v>33</v>
      </c>
      <c r="O369" s="77">
        <f>SUM(N369/I369)</f>
        <v>0.2920353982300885</v>
      </c>
      <c r="P369" s="99">
        <f>SUM(P350:P368)</f>
        <v>0</v>
      </c>
      <c r="Q369" s="77">
        <f>SUM(P369/N369)</f>
        <v>0</v>
      </c>
      <c r="R369" s="99">
        <f>SUM(R350:R368)</f>
        <v>0</v>
      </c>
      <c r="S369" s="123">
        <f>SUM(R369/N369)</f>
        <v>0</v>
      </c>
      <c r="T369" s="127"/>
      <c r="U369" s="25">
        <f>SUM(U350:U368)</f>
        <v>3307</v>
      </c>
      <c r="V369" s="30"/>
      <c r="W369" s="25">
        <f>SUM(W350:W368)</f>
        <v>2578</v>
      </c>
      <c r="X369" s="30">
        <f t="shared" si="61"/>
        <v>0.7795585122467493</v>
      </c>
      <c r="Y369" s="25">
        <f>SUM(Y350:Y368)</f>
        <v>2054</v>
      </c>
      <c r="Z369" s="30">
        <f t="shared" si="62"/>
        <v>0.6211067432718476</v>
      </c>
      <c r="AA369" s="25">
        <f>SUM(AA350:AA368)</f>
        <v>1333</v>
      </c>
      <c r="AB369" s="30">
        <f t="shared" si="63"/>
        <v>0.403084366495313</v>
      </c>
      <c r="AC369" s="25">
        <f>SUM(AC350:AC368)</f>
        <v>246</v>
      </c>
      <c r="AD369" s="30">
        <f t="shared" si="64"/>
        <v>0.07438766253401875</v>
      </c>
      <c r="AE369" s="25">
        <f>SUM(AE350:AE368)</f>
        <v>1559</v>
      </c>
      <c r="AF369" s="30">
        <f t="shared" si="65"/>
        <v>0.4714242515875416</v>
      </c>
      <c r="AG369" s="25">
        <f>SUM(AG350:AG368)</f>
        <v>543</v>
      </c>
      <c r="AH369" s="25">
        <f>SUM(AH350:AH368)</f>
        <v>20</v>
      </c>
      <c r="AI369" s="26">
        <f t="shared" si="66"/>
        <v>0.03683241252302026</v>
      </c>
    </row>
    <row r="370" spans="2:35" s="11" customFormat="1" ht="13.5" thickBot="1">
      <c r="B370" s="111"/>
      <c r="C370" s="184"/>
      <c r="D370" s="112" t="s">
        <v>40</v>
      </c>
      <c r="E370" s="113"/>
      <c r="F370" s="114">
        <f>SUM(F369,F349,F342,F336,F333,F323,F321,F313,F305,F298,F290,F285,F282,F280)</f>
        <v>10994</v>
      </c>
      <c r="G370" s="114">
        <f>SUM(G369,G349,G342,G336,G333,G323,G321,G313,G305,G298,G290,G285,G282,G280)</f>
        <v>6485</v>
      </c>
      <c r="H370" s="115">
        <f>SUM(G370/F370)</f>
        <v>0.5898672002910679</v>
      </c>
      <c r="I370" s="116">
        <f>SUM(I369,I349,I342,I336,I333,I323,I321,I313,I305,I298,I290,I285,I282,I280)</f>
        <v>1116</v>
      </c>
      <c r="J370" s="114">
        <f>SUM(J369,J349,J342,J336,J333,J323,J321,J313,J305,J298,J290,J285,J282,J280)</f>
        <v>804</v>
      </c>
      <c r="K370" s="117">
        <f>SUM(J370/I370)</f>
        <v>0.7204301075268817</v>
      </c>
      <c r="L370" s="114">
        <f>SUM(L369,L349,L342,L336,L333,L323,L321,L313,L305,L298,L290,L285,L282,L280)</f>
        <v>797</v>
      </c>
      <c r="M370" s="117">
        <f>SUM(L370/I370)</f>
        <v>0.71415770609319</v>
      </c>
      <c r="N370" s="114">
        <f>SUM(N369,N349,N342,N336,N333,N323,N321,N313,N305,N298,N290,N285,N282,N280)</f>
        <v>223</v>
      </c>
      <c r="O370" s="117">
        <f>SUM(N370/I370)</f>
        <v>0.19982078853046595</v>
      </c>
      <c r="P370" s="114">
        <f>SUM(P369,P349,P342,P336,P333,P323,P321,P313,P305,P298,P290,P285,P282,P280)</f>
        <v>29</v>
      </c>
      <c r="Q370" s="120">
        <f>SUM(P370/N370)</f>
        <v>0.13004484304932734</v>
      </c>
      <c r="R370" s="114">
        <f>SUM(R369,R349,R342,R336,R333,R323,R321,R313,R305,R298,R290,R285,R282,R280)</f>
        <v>1</v>
      </c>
      <c r="S370" s="206">
        <f>SUM(R370/N370)</f>
        <v>0.004484304932735426</v>
      </c>
      <c r="T370" s="121"/>
      <c r="U370" s="119">
        <f>SUM(U369,U349,U342,U336,U333,U323,U321,U313,U305,U298,U290,U285,U282,U280)</f>
        <v>21124</v>
      </c>
      <c r="V370" s="118"/>
      <c r="W370" s="119">
        <f>SUM(W369,W349,W342,W336,W333,W323,W321,W313,W305,W298,W290,W285,W282,W280)</f>
        <v>15993</v>
      </c>
      <c r="X370" s="120">
        <f>SUM(W370/U370)</f>
        <v>0.757100927854573</v>
      </c>
      <c r="Y370" s="119">
        <f>SUM(Y369,Y349,Y342,Y336,Y333,Y323,Y321,Y313,Y305,Y298,Y290,Y285,Y282,Y280)</f>
        <v>10716</v>
      </c>
      <c r="Z370" s="120">
        <f>SUM(Y370/U370)</f>
        <v>0.5072902859306949</v>
      </c>
      <c r="AA370" s="119">
        <f>SUM(AA369,AA349,AA342,AA336,AA333,AA323,AA321,AA313,AA305,AA298,AA290,AA285,AA282,AA280)</f>
        <v>7431</v>
      </c>
      <c r="AB370" s="120">
        <f t="shared" si="63"/>
        <v>0.3517799659155463</v>
      </c>
      <c r="AC370" s="119">
        <f>SUM(AC369,AC349,AC342,AC336,AC333,AC323,AC321,AC313,AC305,AC298,AC290,AC285,AC282,AC280)</f>
        <v>2548</v>
      </c>
      <c r="AD370" s="120">
        <f>SUM(AC370/U370)</f>
        <v>0.12062109448967999</v>
      </c>
      <c r="AE370" s="119">
        <f>SUM(AE369,AE349,AE342,AE336,AE333,AE323,AE321,AE313,AE305,AE298,AE290,AE285,AE282,AE280)</f>
        <v>10386</v>
      </c>
      <c r="AF370" s="120">
        <f t="shared" si="65"/>
        <v>0.49166824465063436</v>
      </c>
      <c r="AG370" s="119">
        <f>SUM(AG369,AG349,AG342,AG336,AG333,AG323,AG321,AG313,AG305,AG298,AG290,AG285,AG282,AG280)</f>
        <v>4119</v>
      </c>
      <c r="AH370" s="119">
        <f>SUM(AH369,AH349,AH342,AH336,AH333,AH323,AH321,AH313,AH305,AH298,AH290,AH285,AH282,AH280)</f>
        <v>583</v>
      </c>
      <c r="AI370" s="115">
        <f>SUM(AH370/AG370)</f>
        <v>0.14153920854576355</v>
      </c>
    </row>
    <row r="371" spans="2:35" s="11" customFormat="1" ht="13.5" thickBot="1">
      <c r="B371" s="103"/>
      <c r="C371" s="109"/>
      <c r="D371" s="104"/>
      <c r="E371" s="105"/>
      <c r="F371" s="106"/>
      <c r="G371" s="106"/>
      <c r="H371" s="107"/>
      <c r="I371" s="106"/>
      <c r="J371" s="106"/>
      <c r="K371" s="108"/>
      <c r="L371" s="106"/>
      <c r="M371" s="108"/>
      <c r="N371" s="106"/>
      <c r="O371" s="108"/>
      <c r="P371" s="106"/>
      <c r="Q371" s="107"/>
      <c r="R371" s="106"/>
      <c r="S371" s="107"/>
      <c r="T371" s="104"/>
      <c r="U371" s="104"/>
      <c r="V371" s="109"/>
      <c r="W371" s="104"/>
      <c r="X371" s="107"/>
      <c r="Y371" s="104"/>
      <c r="Z371" s="107"/>
      <c r="AA371" s="104"/>
      <c r="AB371" s="107"/>
      <c r="AC371" s="104"/>
      <c r="AD371" s="107"/>
      <c r="AE371" s="104"/>
      <c r="AF371" s="107"/>
      <c r="AG371" s="104"/>
      <c r="AH371" s="104"/>
      <c r="AI371" s="110"/>
    </row>
    <row r="372" spans="2:35" s="134" customFormat="1" ht="17.25" customHeight="1" thickBot="1">
      <c r="B372" s="181" t="s">
        <v>92</v>
      </c>
      <c r="C372" s="129"/>
      <c r="D372" s="129"/>
      <c r="E372" s="130"/>
      <c r="F372" s="135">
        <f>SUM(F370+F264+F217+F164+F102+F88)</f>
        <v>59825</v>
      </c>
      <c r="G372" s="135">
        <f>SUM(G370+G264+G217+G164+G102+G88)</f>
        <v>31504</v>
      </c>
      <c r="H372" s="131">
        <f>SUM(G372/F372)</f>
        <v>0.5266025908900961</v>
      </c>
      <c r="I372" s="147">
        <f>SUM(I370+I264+I217+I164+I102+I88)</f>
        <v>6449</v>
      </c>
      <c r="J372" s="135">
        <f>SUM(J370+J264+J217+J164+J102+J88)</f>
        <v>5290</v>
      </c>
      <c r="K372" s="132">
        <f>SUM(J372/I372)</f>
        <v>0.8202822142967902</v>
      </c>
      <c r="L372" s="135">
        <f>SUM(L370+L264+L217+L164+L102+L88)</f>
        <v>4547</v>
      </c>
      <c r="M372" s="132">
        <f>SUM(L372/I372)</f>
        <v>0.7050705535741976</v>
      </c>
      <c r="N372" s="135">
        <f>SUM(N370+N264+N217+N164+N102+N88)</f>
        <v>1377</v>
      </c>
      <c r="O372" s="132">
        <f>SUM(N372/I372)</f>
        <v>0.21352147619786013</v>
      </c>
      <c r="P372" s="135">
        <f>SUM(P370+P264+P217+P164+P102+P88)</f>
        <v>146</v>
      </c>
      <c r="Q372" s="132">
        <f>SUM(P372/N372)</f>
        <v>0.10602759622367465</v>
      </c>
      <c r="R372" s="135">
        <f>SUM(R370+R264+R217+R164+R102+R88)</f>
        <v>39</v>
      </c>
      <c r="S372" s="131">
        <f>SUM(R372/N372)</f>
        <v>0.02832244008714597</v>
      </c>
      <c r="T372" s="148"/>
      <c r="U372" s="135">
        <f>SUM(U370+U264+U217+U164+U102+U88)</f>
        <v>120006</v>
      </c>
      <c r="V372" s="133"/>
      <c r="W372" s="135">
        <f>SUM(W370+W264+W217+W164+W102+W88)</f>
        <v>70679</v>
      </c>
      <c r="X372" s="132">
        <f t="shared" si="61"/>
        <v>0.5889622185557388</v>
      </c>
      <c r="Y372" s="135">
        <f>SUM(Y370+Y264+Y217+Y164+Y102+Y88)</f>
        <v>32332</v>
      </c>
      <c r="Z372" s="132">
        <f t="shared" si="62"/>
        <v>0.2694198623402163</v>
      </c>
      <c r="AA372" s="135">
        <f>SUM(AA370+AA264+AA217+AA164+AA102+AA88)</f>
        <v>29812</v>
      </c>
      <c r="AB372" s="132">
        <f t="shared" si="63"/>
        <v>0.24842091228771895</v>
      </c>
      <c r="AC372" s="135">
        <f>SUM(AC370+AC264+AC217+AC164+AC102+AC88)</f>
        <v>8198</v>
      </c>
      <c r="AD372" s="132">
        <f t="shared" si="64"/>
        <v>0.06831325100411646</v>
      </c>
      <c r="AE372" s="135">
        <f>SUM(AE370+AE264+AE217+AE164+AE102+AE88)</f>
        <v>56746</v>
      </c>
      <c r="AF372" s="132">
        <f t="shared" si="65"/>
        <v>0.4728596903488159</v>
      </c>
      <c r="AG372" s="136">
        <f>SUM(AG370+AG264+AG217+AG164+AG102+AG88)</f>
        <v>21898</v>
      </c>
      <c r="AH372" s="136">
        <f>SUM(AH370+AH264+AH217+AH164+AH102+AH88)</f>
        <v>3551</v>
      </c>
      <c r="AI372" s="131">
        <f t="shared" si="66"/>
        <v>0.16216092793862452</v>
      </c>
    </row>
    <row r="373" ht="13.5" thickBot="1"/>
    <row r="374" spans="2:35" s="5" customFormat="1" ht="12.75">
      <c r="B374" s="48" t="s">
        <v>94</v>
      </c>
      <c r="C374" s="187"/>
      <c r="D374" s="39"/>
      <c r="E374" s="40"/>
      <c r="F374" s="137">
        <v>180118</v>
      </c>
      <c r="G374" s="137">
        <v>94830</v>
      </c>
      <c r="H374" s="156">
        <f>SUM(G374/F374)</f>
        <v>0.5264881910747399</v>
      </c>
      <c r="I374" s="158">
        <v>21257</v>
      </c>
      <c r="J374" s="137">
        <v>18688</v>
      </c>
      <c r="K374" s="139">
        <f>SUM(J374/I374)</f>
        <v>0.879145693183422</v>
      </c>
      <c r="L374" s="137">
        <v>14636</v>
      </c>
      <c r="M374" s="138">
        <f>SUM(L374/I374)</f>
        <v>0.6885261325680953</v>
      </c>
      <c r="N374" s="137">
        <v>5563</v>
      </c>
      <c r="O374" s="138">
        <f>SUM(N374/I374)</f>
        <v>0.2617020275673896</v>
      </c>
      <c r="P374" s="137">
        <v>179</v>
      </c>
      <c r="Q374" s="138">
        <f>SUM(P374/N374)</f>
        <v>0.03217688297681107</v>
      </c>
      <c r="R374" s="137">
        <v>129</v>
      </c>
      <c r="S374" s="138">
        <f>SUM(R374/N374)</f>
        <v>0.02318892683803703</v>
      </c>
      <c r="T374" s="48"/>
      <c r="U374" s="140">
        <v>345288</v>
      </c>
      <c r="V374" s="166"/>
      <c r="W374" s="140">
        <v>80313</v>
      </c>
      <c r="X374" s="138">
        <f t="shared" si="61"/>
        <v>0.23259713630360743</v>
      </c>
      <c r="Y374" s="140">
        <v>33967</v>
      </c>
      <c r="Z374" s="138">
        <f t="shared" si="62"/>
        <v>0.09837295243391024</v>
      </c>
      <c r="AA374" s="140">
        <v>65188</v>
      </c>
      <c r="AB374" s="138">
        <f t="shared" si="63"/>
        <v>0.18879312342160748</v>
      </c>
      <c r="AC374" s="140">
        <v>17409</v>
      </c>
      <c r="AD374" s="138">
        <f t="shared" si="64"/>
        <v>0.05041878084381733</v>
      </c>
      <c r="AE374" s="140">
        <v>164525</v>
      </c>
      <c r="AF374" s="138">
        <f t="shared" si="65"/>
        <v>0.4764862954982507</v>
      </c>
      <c r="AG374" s="140">
        <v>66931</v>
      </c>
      <c r="AH374" s="140">
        <v>11218</v>
      </c>
      <c r="AI374" s="141">
        <f t="shared" si="66"/>
        <v>0.16760544441290284</v>
      </c>
    </row>
    <row r="375" spans="2:35" s="5" customFormat="1" ht="13.5" thickBot="1">
      <c r="B375" s="49" t="s">
        <v>95</v>
      </c>
      <c r="C375" s="188"/>
      <c r="D375" s="41"/>
      <c r="E375" s="42"/>
      <c r="F375" s="142">
        <v>1740426</v>
      </c>
      <c r="G375" s="142">
        <v>942373</v>
      </c>
      <c r="H375" s="157">
        <f>SUM(G375/F375)</f>
        <v>0.5414611135434658</v>
      </c>
      <c r="I375" s="159">
        <v>200070</v>
      </c>
      <c r="J375" s="142">
        <v>173633</v>
      </c>
      <c r="K375" s="144">
        <f>SUM(J375/I375)</f>
        <v>0.867861248563003</v>
      </c>
      <c r="L375" s="142">
        <v>105170</v>
      </c>
      <c r="M375" s="143">
        <f>SUM(L375/I375)</f>
        <v>0.5256660168940871</v>
      </c>
      <c r="N375" s="142">
        <v>54682</v>
      </c>
      <c r="O375" s="143">
        <f>SUM(N375/I375)</f>
        <v>0.2733143399810066</v>
      </c>
      <c r="P375" s="142">
        <v>2903</v>
      </c>
      <c r="Q375" s="143">
        <f>SUM(P375/N375)</f>
        <v>0.05308876778464577</v>
      </c>
      <c r="R375" s="142">
        <v>1151</v>
      </c>
      <c r="S375" s="143">
        <f>SUM(R375/N375)</f>
        <v>0.02104897406824915</v>
      </c>
      <c r="T375" s="49"/>
      <c r="U375" s="145">
        <v>3079649</v>
      </c>
      <c r="V375" s="167"/>
      <c r="W375" s="145">
        <v>367110</v>
      </c>
      <c r="X375" s="143">
        <f t="shared" si="61"/>
        <v>0.11920514318352514</v>
      </c>
      <c r="Y375" s="145">
        <v>125182</v>
      </c>
      <c r="Z375" s="143">
        <f t="shared" si="62"/>
        <v>0.04064813879763571</v>
      </c>
      <c r="AA375" s="145">
        <v>396498</v>
      </c>
      <c r="AB375" s="143">
        <f t="shared" si="63"/>
        <v>0.12874778911492835</v>
      </c>
      <c r="AC375" s="145">
        <v>141664</v>
      </c>
      <c r="AD375" s="143">
        <f t="shared" si="64"/>
        <v>0.046000047408000067</v>
      </c>
      <c r="AE375" s="145">
        <v>1630207</v>
      </c>
      <c r="AF375" s="143">
        <f t="shared" si="65"/>
        <v>0.5293483120966058</v>
      </c>
      <c r="AG375" s="145">
        <v>651149</v>
      </c>
      <c r="AH375" s="145">
        <v>271902</v>
      </c>
      <c r="AI375" s="146">
        <f t="shared" si="66"/>
        <v>0.4175726293060421</v>
      </c>
    </row>
    <row r="376" ht="13.5" thickBot="1"/>
    <row r="377" spans="2:35" s="149" customFormat="1" ht="16.5" thickBot="1">
      <c r="B377" s="241" t="s">
        <v>28</v>
      </c>
      <c r="C377" s="242"/>
      <c r="D377" s="242"/>
      <c r="E377" s="243"/>
      <c r="F377" s="150">
        <v>58782737</v>
      </c>
      <c r="G377" s="150">
        <v>37601618</v>
      </c>
      <c r="H377" s="151">
        <f>SUM(G377/F377)</f>
        <v>0.6396710993569421</v>
      </c>
      <c r="I377" s="152">
        <v>5860109</v>
      </c>
      <c r="J377" s="150">
        <v>4688865</v>
      </c>
      <c r="K377" s="154">
        <f>SUM(J377/I377)</f>
        <v>0.800132727906597</v>
      </c>
      <c r="L377" s="153">
        <v>2066547</v>
      </c>
      <c r="M377" s="154">
        <f>SUM(L377/I377)</f>
        <v>0.35264651220651355</v>
      </c>
      <c r="N377" s="153">
        <v>1647721</v>
      </c>
      <c r="O377" s="154">
        <f>SUM(N377/I377)</f>
        <v>0.2811758279581489</v>
      </c>
      <c r="P377" s="153">
        <v>167048</v>
      </c>
      <c r="Q377" s="154">
        <f>SUM(P377/N377)</f>
        <v>0.10138124112031102</v>
      </c>
      <c r="R377" s="153">
        <v>17237</v>
      </c>
      <c r="S377" s="151">
        <f>SUM(R377/N377)</f>
        <v>0.010461115686454199</v>
      </c>
      <c r="T377" s="160"/>
      <c r="U377" s="150">
        <v>97483412</v>
      </c>
      <c r="V377" s="168"/>
      <c r="W377" s="153">
        <v>6044547</v>
      </c>
      <c r="X377" s="154">
        <f>SUM(W377/U377)</f>
        <v>0.06200590311713751</v>
      </c>
      <c r="Y377" s="153">
        <v>1002236</v>
      </c>
      <c r="Z377" s="154">
        <f>SUM(Y377/U377)</f>
        <v>0.01028109274632283</v>
      </c>
      <c r="AA377" s="153">
        <v>5942091</v>
      </c>
      <c r="AB377" s="154">
        <f>SUM(AA377/U377)</f>
        <v>0.06095489353614336</v>
      </c>
      <c r="AC377" s="153">
        <v>4154778</v>
      </c>
      <c r="AD377" s="154">
        <f>SUM(AC377/U377)</f>
        <v>0.04262035883602433</v>
      </c>
      <c r="AE377" s="153">
        <v>56718834</v>
      </c>
      <c r="AF377" s="154">
        <f>SUM(AE377/U377)</f>
        <v>0.5818306195519706</v>
      </c>
      <c r="AG377" s="153">
        <v>21513235</v>
      </c>
      <c r="AH377" s="153">
        <v>15446426</v>
      </c>
      <c r="AI377" s="155">
        <f>SUM(AH377/AG377)</f>
        <v>0.717996433358349</v>
      </c>
    </row>
    <row r="378" ht="12.75">
      <c r="T378" s="47" t="s">
        <v>2</v>
      </c>
    </row>
    <row r="379" ht="12.75">
      <c r="T379" s="47" t="s">
        <v>3</v>
      </c>
    </row>
    <row r="380" ht="12.75">
      <c r="T380" s="47" t="s">
        <v>18</v>
      </c>
    </row>
    <row r="381" ht="12.75">
      <c r="T381" s="47" t="s">
        <v>4</v>
      </c>
    </row>
    <row r="382" ht="12.75">
      <c r="T382" s="47" t="s">
        <v>5</v>
      </c>
    </row>
  </sheetData>
  <mergeCells count="24">
    <mergeCell ref="B377:E377"/>
    <mergeCell ref="C4:C5"/>
    <mergeCell ref="E4:E5"/>
    <mergeCell ref="F4:F5"/>
    <mergeCell ref="D4:D5"/>
    <mergeCell ref="B3:D3"/>
    <mergeCell ref="E3:H3"/>
    <mergeCell ref="AG4:AI4"/>
    <mergeCell ref="I3:S3"/>
    <mergeCell ref="T3:AI3"/>
    <mergeCell ref="AE4:AF4"/>
    <mergeCell ref="L4:M4"/>
    <mergeCell ref="N4:O4"/>
    <mergeCell ref="G4:H4"/>
    <mergeCell ref="J4:K4"/>
    <mergeCell ref="L2:N2"/>
    <mergeCell ref="AA4:AB4"/>
    <mergeCell ref="AC4:AD4"/>
    <mergeCell ref="T4:T5"/>
    <mergeCell ref="R4:S4"/>
    <mergeCell ref="P4:Q4"/>
    <mergeCell ref="U4:U5"/>
    <mergeCell ref="Y4:Z4"/>
    <mergeCell ref="V4:X4"/>
  </mergeCells>
  <printOptions horizontalCentered="1"/>
  <pageMargins left="0.44" right="0.58" top="0.41" bottom="0.5" header="0.25" footer="0.1968503937007874"/>
  <pageSetup horizontalDpi="300" verticalDpi="300" orientation="landscape" scale="55" r:id="rId1"/>
  <headerFooter alignWithMargins="0">
    <oddHeader>&amp;LProcesos Electorales en  Regiones Indígenas&amp;RIFE - CIESAS</oddHeader>
    <oddFooter>&amp;CPágina &amp;P de &amp;N</oddFooter>
  </headerFooter>
  <rowBreaks count="5" manualBreakCount="5">
    <brk id="88" min="1" max="34" man="1"/>
    <brk id="164" min="1" max="34" man="1"/>
    <brk id="217" min="1" max="34" man="1"/>
    <brk id="264" min="1" max="34" man="1"/>
    <brk id="342" min="1" max="34" man="1"/>
  </rowBreaks>
  <colBreaks count="2" manualBreakCount="2">
    <brk id="1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Federal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Instituro Federal Electoral</dc:creator>
  <cp:keywords/>
  <dc:description/>
  <cp:lastModifiedBy>Guadalupe Perez Oseguera</cp:lastModifiedBy>
  <cp:lastPrinted>2002-07-27T03:02:22Z</cp:lastPrinted>
  <dcterms:created xsi:type="dcterms:W3CDTF">1999-04-04T14:24:13Z</dcterms:created>
  <dcterms:modified xsi:type="dcterms:W3CDTF">2002-07-27T03:02:33Z</dcterms:modified>
  <cp:category/>
  <cp:version/>
  <cp:contentType/>
  <cp:contentStatus/>
</cp:coreProperties>
</file>